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teřina Votavová\Desktop\Rozpočty\Ging\Polní cesta Malšín\Výkaz výměr_odevzdání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Polní cesta VC14-R" sheetId="3" r:id="rId3"/>
    <sheet name="SO 02 - Napojení sousední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00 - Vedlejší rozpočto...'!$C$79:$K$99</definedName>
    <definedName name="_xlnm.Print_Area" localSheetId="1">'SO 00 - Vedlejší rozpočto...'!$C$4:$J$39,'SO 00 - Vedlejší rozpočto...'!$C$45:$J$61,'SO 00 - Vedlejší rozpočto...'!$C$67:$K$99</definedName>
    <definedName name="_xlnm.Print_Titles" localSheetId="1">'SO 00 - Vedlejší rozpočto...'!$79:$79</definedName>
    <definedName name="_xlnm._FilterDatabase" localSheetId="2" hidden="1">'SO 01 - Polní cesta VC14-R'!$C$91:$K$753</definedName>
    <definedName name="_xlnm.Print_Area" localSheetId="2">'SO 01 - Polní cesta VC14-R'!$C$4:$J$39,'SO 01 - Polní cesta VC14-R'!$C$45:$J$73,'SO 01 - Polní cesta VC14-R'!$C$79:$K$753</definedName>
    <definedName name="_xlnm.Print_Titles" localSheetId="2">'SO 01 - Polní cesta VC14-R'!$91:$91</definedName>
    <definedName name="_xlnm._FilterDatabase" localSheetId="3" hidden="1">'SO 02 - Napojení sousední...'!$C$81:$K$138</definedName>
    <definedName name="_xlnm.Print_Area" localSheetId="3">'SO 02 - Napojení sousední...'!$C$4:$J$39,'SO 02 - Napojení sousední...'!$C$45:$J$63,'SO 02 - Napojení sousední...'!$C$69:$K$138</definedName>
    <definedName name="_xlnm.Print_Titles" localSheetId="3">'SO 02 - Napojení sousední...'!$81:$81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34"/>
  <c r="BH134"/>
  <c r="BG134"/>
  <c r="BF134"/>
  <c r="T134"/>
  <c r="R134"/>
  <c r="P134"/>
  <c r="BI129"/>
  <c r="BH129"/>
  <c r="BG129"/>
  <c r="BF129"/>
  <c r="T129"/>
  <c r="R129"/>
  <c r="P129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3" r="J708"/>
  <c r="J37"/>
  <c r="J36"/>
  <c i="1" r="AY56"/>
  <c i="3" r="J35"/>
  <c i="1" r="AX56"/>
  <c i="3" r="BI749"/>
  <c r="BH749"/>
  <c r="BG749"/>
  <c r="BF749"/>
  <c r="T749"/>
  <c r="T740"/>
  <c r="R749"/>
  <c r="P749"/>
  <c r="BI744"/>
  <c r="BH744"/>
  <c r="BG744"/>
  <c r="BF744"/>
  <c r="T744"/>
  <c r="R744"/>
  <c r="P744"/>
  <c r="BI741"/>
  <c r="BH741"/>
  <c r="BG741"/>
  <c r="BF741"/>
  <c r="T741"/>
  <c r="R741"/>
  <c r="P741"/>
  <c r="BI735"/>
  <c r="BH735"/>
  <c r="BG735"/>
  <c r="BF735"/>
  <c r="T735"/>
  <c r="R735"/>
  <c r="P735"/>
  <c r="BI730"/>
  <c r="BH730"/>
  <c r="BG730"/>
  <c r="BF730"/>
  <c r="T730"/>
  <c r="R730"/>
  <c r="P730"/>
  <c r="BI725"/>
  <c r="BH725"/>
  <c r="BG725"/>
  <c r="BF725"/>
  <c r="T725"/>
  <c r="R725"/>
  <c r="P725"/>
  <c r="BI722"/>
  <c r="BH722"/>
  <c r="BG722"/>
  <c r="BF722"/>
  <c r="T722"/>
  <c r="R722"/>
  <c r="P722"/>
  <c r="BI716"/>
  <c r="BH716"/>
  <c r="BG716"/>
  <c r="BF716"/>
  <c r="T716"/>
  <c r="R716"/>
  <c r="P716"/>
  <c r="BI710"/>
  <c r="BH710"/>
  <c r="BG710"/>
  <c r="BF710"/>
  <c r="T710"/>
  <c r="R710"/>
  <c r="P710"/>
  <c r="J70"/>
  <c r="BI696"/>
  <c r="BH696"/>
  <c r="BG696"/>
  <c r="BF696"/>
  <c r="T696"/>
  <c r="R696"/>
  <c r="P696"/>
  <c r="BI690"/>
  <c r="BH690"/>
  <c r="BG690"/>
  <c r="BF690"/>
  <c r="T690"/>
  <c r="R690"/>
  <c r="P690"/>
  <c r="BI684"/>
  <c r="BH684"/>
  <c r="BG684"/>
  <c r="BF684"/>
  <c r="T684"/>
  <c r="R684"/>
  <c r="P684"/>
  <c r="BI679"/>
  <c r="BH679"/>
  <c r="BG679"/>
  <c r="BF679"/>
  <c r="T679"/>
  <c r="R679"/>
  <c r="P679"/>
  <c r="BI674"/>
  <c r="BH674"/>
  <c r="BG674"/>
  <c r="BF674"/>
  <c r="T674"/>
  <c r="R674"/>
  <c r="P674"/>
  <c r="BI667"/>
  <c r="BH667"/>
  <c r="BG667"/>
  <c r="BF667"/>
  <c r="T667"/>
  <c r="R667"/>
  <c r="P667"/>
  <c r="BI661"/>
  <c r="BH661"/>
  <c r="BG661"/>
  <c r="BF661"/>
  <c r="T661"/>
  <c r="R661"/>
  <c r="P661"/>
  <c r="BI656"/>
  <c r="BH656"/>
  <c r="BG656"/>
  <c r="BF656"/>
  <c r="T656"/>
  <c r="R656"/>
  <c r="P656"/>
  <c r="BI651"/>
  <c r="BH651"/>
  <c r="BG651"/>
  <c r="BF651"/>
  <c r="T651"/>
  <c r="R651"/>
  <c r="P651"/>
  <c r="BI646"/>
  <c r="BH646"/>
  <c r="BG646"/>
  <c r="BF646"/>
  <c r="T646"/>
  <c r="R646"/>
  <c r="P646"/>
  <c r="BI641"/>
  <c r="BH641"/>
  <c r="BG641"/>
  <c r="BF641"/>
  <c r="T641"/>
  <c r="R641"/>
  <c r="P641"/>
  <c r="BI634"/>
  <c r="BH634"/>
  <c r="BG634"/>
  <c r="BF634"/>
  <c r="T634"/>
  <c r="R634"/>
  <c r="P634"/>
  <c r="BI628"/>
  <c r="BH628"/>
  <c r="BG628"/>
  <c r="BF628"/>
  <c r="T628"/>
  <c r="R628"/>
  <c r="P628"/>
  <c r="BI623"/>
  <c r="BH623"/>
  <c r="BG623"/>
  <c r="BF623"/>
  <c r="T623"/>
  <c r="R623"/>
  <c r="P623"/>
  <c r="BI618"/>
  <c r="BH618"/>
  <c r="BG618"/>
  <c r="BF618"/>
  <c r="T618"/>
  <c r="R618"/>
  <c r="P618"/>
  <c r="BI613"/>
  <c r="BH613"/>
  <c r="BG613"/>
  <c r="BF613"/>
  <c r="T613"/>
  <c r="R613"/>
  <c r="P613"/>
  <c r="BI608"/>
  <c r="BH608"/>
  <c r="BG608"/>
  <c r="BF608"/>
  <c r="T608"/>
  <c r="R608"/>
  <c r="P608"/>
  <c r="BI603"/>
  <c r="BH603"/>
  <c r="BG603"/>
  <c r="BF603"/>
  <c r="T603"/>
  <c r="R603"/>
  <c r="P603"/>
  <c r="BI601"/>
  <c r="BH601"/>
  <c r="BG601"/>
  <c r="BF601"/>
  <c r="T601"/>
  <c r="R601"/>
  <c r="P601"/>
  <c r="BI597"/>
  <c r="BH597"/>
  <c r="BG597"/>
  <c r="BF597"/>
  <c r="T597"/>
  <c r="R597"/>
  <c r="P597"/>
  <c r="BI592"/>
  <c r="BH592"/>
  <c r="BG592"/>
  <c r="BF592"/>
  <c r="T592"/>
  <c r="R592"/>
  <c r="P592"/>
  <c r="BI587"/>
  <c r="BH587"/>
  <c r="BG587"/>
  <c r="BF587"/>
  <c r="T587"/>
  <c r="R587"/>
  <c r="P587"/>
  <c r="BI581"/>
  <c r="BH581"/>
  <c r="BG581"/>
  <c r="BF581"/>
  <c r="T581"/>
  <c r="R581"/>
  <c r="P581"/>
  <c r="BI573"/>
  <c r="BH573"/>
  <c r="BG573"/>
  <c r="BF573"/>
  <c r="T573"/>
  <c r="R573"/>
  <c r="P573"/>
  <c r="BI566"/>
  <c r="BH566"/>
  <c r="BG566"/>
  <c r="BF566"/>
  <c r="T566"/>
  <c r="R566"/>
  <c r="P566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6"/>
  <c r="BH546"/>
  <c r="BG546"/>
  <c r="BF546"/>
  <c r="T546"/>
  <c r="R546"/>
  <c r="P546"/>
  <c r="BI540"/>
  <c r="BH540"/>
  <c r="BG540"/>
  <c r="BF540"/>
  <c r="T540"/>
  <c r="R540"/>
  <c r="P540"/>
  <c r="BI534"/>
  <c r="BH534"/>
  <c r="BG534"/>
  <c r="BF534"/>
  <c r="T534"/>
  <c r="R534"/>
  <c r="P534"/>
  <c r="BI527"/>
  <c r="BH527"/>
  <c r="BG527"/>
  <c r="BF527"/>
  <c r="T527"/>
  <c r="R527"/>
  <c r="P527"/>
  <c r="BI521"/>
  <c r="BH521"/>
  <c r="BG521"/>
  <c r="BF521"/>
  <c r="T521"/>
  <c r="R521"/>
  <c r="P521"/>
  <c r="BI515"/>
  <c r="BH515"/>
  <c r="BG515"/>
  <c r="BF515"/>
  <c r="T515"/>
  <c r="R515"/>
  <c r="P515"/>
  <c r="BI508"/>
  <c r="BH508"/>
  <c r="BG508"/>
  <c r="BF508"/>
  <c r="T508"/>
  <c r="T507"/>
  <c r="R508"/>
  <c r="R507"/>
  <c r="P508"/>
  <c r="P507"/>
  <c r="BI504"/>
  <c r="BH504"/>
  <c r="BG504"/>
  <c r="BF504"/>
  <c r="T504"/>
  <c r="R504"/>
  <c r="P504"/>
  <c r="BI498"/>
  <c r="BH498"/>
  <c r="BG498"/>
  <c r="BF498"/>
  <c r="T498"/>
  <c r="R498"/>
  <c r="P498"/>
  <c r="BI492"/>
  <c r="BH492"/>
  <c r="BG492"/>
  <c r="BF492"/>
  <c r="T492"/>
  <c r="R492"/>
  <c r="P492"/>
  <c r="BI486"/>
  <c r="BH486"/>
  <c r="BG486"/>
  <c r="BF486"/>
  <c r="T486"/>
  <c r="R486"/>
  <c r="P486"/>
  <c r="BI480"/>
  <c r="BH480"/>
  <c r="BG480"/>
  <c r="BF480"/>
  <c r="T480"/>
  <c r="R480"/>
  <c r="P480"/>
  <c r="BI474"/>
  <c r="BH474"/>
  <c r="BG474"/>
  <c r="BF474"/>
  <c r="T474"/>
  <c r="R474"/>
  <c r="P474"/>
  <c r="BI469"/>
  <c r="BH469"/>
  <c r="BG469"/>
  <c r="BF469"/>
  <c r="T469"/>
  <c r="R469"/>
  <c r="P469"/>
  <c r="BI463"/>
  <c r="BH463"/>
  <c r="BG463"/>
  <c r="BF463"/>
  <c r="T463"/>
  <c r="R463"/>
  <c r="P463"/>
  <c r="BI456"/>
  <c r="BH456"/>
  <c r="BG456"/>
  <c r="BF456"/>
  <c r="T456"/>
  <c r="R456"/>
  <c r="P456"/>
  <c r="BI450"/>
  <c r="BH450"/>
  <c r="BG450"/>
  <c r="BF450"/>
  <c r="T450"/>
  <c r="R450"/>
  <c r="P450"/>
  <c r="BI437"/>
  <c r="BH437"/>
  <c r="BG437"/>
  <c r="BF437"/>
  <c r="T437"/>
  <c r="R437"/>
  <c r="P437"/>
  <c r="BI429"/>
  <c r="BH429"/>
  <c r="BG429"/>
  <c r="BF429"/>
  <c r="T429"/>
  <c r="R429"/>
  <c r="P429"/>
  <c r="BI422"/>
  <c r="BH422"/>
  <c r="BG422"/>
  <c r="BF422"/>
  <c r="T422"/>
  <c r="R422"/>
  <c r="P422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0"/>
  <c r="BH400"/>
  <c r="BG400"/>
  <c r="BF400"/>
  <c r="T400"/>
  <c r="R400"/>
  <c r="P400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0"/>
  <c r="BH370"/>
  <c r="BG370"/>
  <c r="BF370"/>
  <c r="T370"/>
  <c r="R370"/>
  <c r="P370"/>
  <c r="BI362"/>
  <c r="BH362"/>
  <c r="BG362"/>
  <c r="BF362"/>
  <c r="T362"/>
  <c r="R362"/>
  <c r="P362"/>
  <c r="BI353"/>
  <c r="BH353"/>
  <c r="BG353"/>
  <c r="BF353"/>
  <c r="T353"/>
  <c r="R353"/>
  <c r="P353"/>
  <c r="BI348"/>
  <c r="BH348"/>
  <c r="BG348"/>
  <c r="BF348"/>
  <c r="T348"/>
  <c r="R348"/>
  <c r="P348"/>
  <c r="BI334"/>
  <c r="BH334"/>
  <c r="BG334"/>
  <c r="BF334"/>
  <c r="T334"/>
  <c r="R334"/>
  <c r="P334"/>
  <c r="BI328"/>
  <c r="BH328"/>
  <c r="BG328"/>
  <c r="BF328"/>
  <c r="T328"/>
  <c r="R328"/>
  <c r="P328"/>
  <c r="BI322"/>
  <c r="BH322"/>
  <c r="BG322"/>
  <c r="BF322"/>
  <c r="T322"/>
  <c r="R322"/>
  <c r="P322"/>
  <c r="BI317"/>
  <c r="BH317"/>
  <c r="BG317"/>
  <c r="BF317"/>
  <c r="T317"/>
  <c r="R317"/>
  <c r="P317"/>
  <c r="BI303"/>
  <c r="BH303"/>
  <c r="BG303"/>
  <c r="BF303"/>
  <c r="T303"/>
  <c r="R303"/>
  <c r="P303"/>
  <c r="BI291"/>
  <c r="BH291"/>
  <c r="BG291"/>
  <c r="BF291"/>
  <c r="T291"/>
  <c r="R291"/>
  <c r="P291"/>
  <c r="BI284"/>
  <c r="BH284"/>
  <c r="BG284"/>
  <c r="BF284"/>
  <c r="T284"/>
  <c r="R284"/>
  <c r="P284"/>
  <c r="BI281"/>
  <c r="BH281"/>
  <c r="BG281"/>
  <c r="BF281"/>
  <c r="T281"/>
  <c r="R281"/>
  <c r="P281"/>
  <c r="BI274"/>
  <c r="BH274"/>
  <c r="BG274"/>
  <c r="BF274"/>
  <c r="T274"/>
  <c r="R274"/>
  <c r="P274"/>
  <c r="BI267"/>
  <c r="BH267"/>
  <c r="BG267"/>
  <c r="BF267"/>
  <c r="T267"/>
  <c r="R267"/>
  <c r="P267"/>
  <c r="BI260"/>
  <c r="BH260"/>
  <c r="BG260"/>
  <c r="BF260"/>
  <c r="T260"/>
  <c r="R260"/>
  <c r="P260"/>
  <c r="BI249"/>
  <c r="BH249"/>
  <c r="BG249"/>
  <c r="BF249"/>
  <c r="T249"/>
  <c r="R249"/>
  <c r="P249"/>
  <c r="BI243"/>
  <c r="BH243"/>
  <c r="BG243"/>
  <c r="BF243"/>
  <c r="T243"/>
  <c r="R243"/>
  <c r="P243"/>
  <c r="BI237"/>
  <c r="BH237"/>
  <c r="BG237"/>
  <c r="BF237"/>
  <c r="T237"/>
  <c r="R237"/>
  <c r="P237"/>
  <c r="BI227"/>
  <c r="BH227"/>
  <c r="BG227"/>
  <c r="BF227"/>
  <c r="T227"/>
  <c r="R227"/>
  <c r="P227"/>
  <c r="BI217"/>
  <c r="BH217"/>
  <c r="BG217"/>
  <c r="BF217"/>
  <c r="T217"/>
  <c r="R217"/>
  <c r="P217"/>
  <c r="BI198"/>
  <c r="BH198"/>
  <c r="BG198"/>
  <c r="BF198"/>
  <c r="T198"/>
  <c r="R198"/>
  <c r="P198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82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3" r="J623"/>
  <c r="J601"/>
  <c r="J114"/>
  <c r="J486"/>
  <c r="J456"/>
  <c i="1" r="AS54"/>
  <c i="3" r="BK515"/>
  <c r="BK243"/>
  <c r="BK618"/>
  <c r="BK597"/>
  <c i="4" r="BK100"/>
  <c i="3" r="BK534"/>
  <c r="J592"/>
  <c i="4" r="BK129"/>
  <c i="3" r="BK716"/>
  <c i="4" r="J117"/>
  <c i="3" r="BK508"/>
  <c r="J603"/>
  <c r="J133"/>
  <c r="J328"/>
  <c r="J492"/>
  <c r="J504"/>
  <c r="J540"/>
  <c r="J227"/>
  <c i="4" r="J129"/>
  <c i="3" r="BK558"/>
  <c r="J95"/>
  <c r="BK138"/>
  <c i="4" r="BK121"/>
  <c i="3" r="BK679"/>
  <c r="J498"/>
  <c r="J380"/>
  <c r="J730"/>
  <c r="BK546"/>
  <c r="J656"/>
  <c r="J281"/>
  <c r="BK674"/>
  <c r="J370"/>
  <c i="4" r="J90"/>
  <c i="3" r="BK555"/>
  <c r="J646"/>
  <c r="BK463"/>
  <c r="BK95"/>
  <c r="BK348"/>
  <c r="BK641"/>
  <c r="BK317"/>
  <c r="J527"/>
  <c r="BK291"/>
  <c i="4" r="J95"/>
  <c i="3" r="J109"/>
  <c r="BK167"/>
  <c i="2" r="BK86"/>
  <c i="3" r="J597"/>
  <c r="J274"/>
  <c r="J735"/>
  <c r="J334"/>
  <c r="BK480"/>
  <c r="J167"/>
  <c r="J674"/>
  <c r="J143"/>
  <c r="J322"/>
  <c r="BK400"/>
  <c i="4" r="BK117"/>
  <c i="3" r="J690"/>
  <c i="2" r="BK92"/>
  <c i="3" r="J422"/>
  <c r="BK587"/>
  <c r="BK592"/>
  <c r="J566"/>
  <c i="4" r="J85"/>
  <c i="3" r="J362"/>
  <c r="J385"/>
  <c r="J587"/>
  <c r="J628"/>
  <c i="2" r="J82"/>
  <c i="3" r="J608"/>
  <c r="BK281"/>
  <c r="BK334"/>
  <c r="BK656"/>
  <c r="J119"/>
  <c r="J534"/>
  <c r="J684"/>
  <c r="BK710"/>
  <c r="J416"/>
  <c r="BK410"/>
  <c r="BK274"/>
  <c r="BK119"/>
  <c r="J413"/>
  <c r="BK429"/>
  <c r="BK540"/>
  <c r="J348"/>
  <c r="J696"/>
  <c r="J237"/>
  <c i="2" r="BK82"/>
  <c i="3" r="BK370"/>
  <c r="J284"/>
  <c i="2" r="J94"/>
  <c i="3" r="BK328"/>
  <c r="J581"/>
  <c i="4" r="J106"/>
  <c i="3" r="BK646"/>
  <c r="J249"/>
  <c i="2" r="BK88"/>
  <c i="3" r="J749"/>
  <c r="J126"/>
  <c r="J463"/>
  <c r="BK422"/>
  <c r="BK651"/>
  <c r="J651"/>
  <c r="BK163"/>
  <c i="4" r="BK112"/>
  <c i="3" r="BK143"/>
  <c i="2" r="J98"/>
  <c i="3" r="BK237"/>
  <c r="BK450"/>
  <c i="4" r="BK95"/>
  <c i="3" r="BK684"/>
  <c r="BK260"/>
  <c r="BK566"/>
  <c r="BK284"/>
  <c r="J515"/>
  <c r="BK474"/>
  <c r="J317"/>
  <c r="J661"/>
  <c r="BK661"/>
  <c r="J158"/>
  <c i="2" r="J88"/>
  <c i="3" r="BK198"/>
  <c r="J291"/>
  <c r="BK581"/>
  <c r="BK498"/>
  <c r="BK696"/>
  <c r="J138"/>
  <c r="BK573"/>
  <c r="BK380"/>
  <c r="BK353"/>
  <c i="2" r="J96"/>
  <c i="3" r="J722"/>
  <c r="J508"/>
  <c r="J710"/>
  <c r="BK362"/>
  <c r="BK735"/>
  <c r="J469"/>
  <c r="BK741"/>
  <c i="2" r="BK94"/>
  <c i="3" r="J641"/>
  <c r="J390"/>
  <c r="J725"/>
  <c r="BK690"/>
  <c i="4" r="BK106"/>
  <c i="2" r="J86"/>
  <c i="3" r="J450"/>
  <c r="BK744"/>
  <c r="J260"/>
  <c r="J198"/>
  <c i="2" r="J92"/>
  <c i="3" r="BK608"/>
  <c r="J217"/>
  <c i="4" r="BK85"/>
  <c i="3" r="J634"/>
  <c r="BK114"/>
  <c r="J667"/>
  <c r="BK469"/>
  <c r="BK722"/>
  <c r="BK390"/>
  <c r="BK730"/>
  <c r="BK109"/>
  <c i="2" r="BK98"/>
  <c i="3" r="BK416"/>
  <c r="J546"/>
  <c r="BK623"/>
  <c r="J353"/>
  <c r="BK628"/>
  <c r="J474"/>
  <c r="J521"/>
  <c r="J744"/>
  <c i="2" r="J90"/>
  <c i="3" r="BK603"/>
  <c i="2" r="BK96"/>
  <c i="3" r="BK634"/>
  <c r="BK158"/>
  <c r="J400"/>
  <c r="BK486"/>
  <c r="BK527"/>
  <c r="J618"/>
  <c i="4" r="J121"/>
  <c i="3" r="BK456"/>
  <c i="2" r="BK84"/>
  <c i="3" r="BK385"/>
  <c r="J679"/>
  <c r="BK322"/>
  <c r="BK303"/>
  <c i="2" r="BK90"/>
  <c i="3" r="BK267"/>
  <c r="BK551"/>
  <c i="4" r="J100"/>
  <c i="3" r="J613"/>
  <c r="BK217"/>
  <c r="BK613"/>
  <c r="BK437"/>
  <c r="BK133"/>
  <c r="BK504"/>
  <c r="J153"/>
  <c r="BK492"/>
  <c r="J163"/>
  <c r="BK521"/>
  <c r="J303"/>
  <c i="4" r="J134"/>
  <c i="3" r="J716"/>
  <c r="J480"/>
  <c r="BK725"/>
  <c r="J410"/>
  <c i="4" r="BK134"/>
  <c i="3" r="BK667"/>
  <c r="J243"/>
  <c r="J558"/>
  <c r="BK413"/>
  <c i="2" r="J84"/>
  <c i="3" r="J551"/>
  <c r="J741"/>
  <c r="BK601"/>
  <c r="BK249"/>
  <c i="4" r="J112"/>
  <c i="3" r="BK749"/>
  <c r="J267"/>
  <c r="J573"/>
  <c r="BK126"/>
  <c r="J555"/>
  <c r="BK153"/>
  <c i="4" r="BK90"/>
  <c i="3" r="BK227"/>
  <c r="J437"/>
  <c r="J429"/>
  <c i="4" l="1" r="T128"/>
  <c i="3" r="P740"/>
  <c i="2" r="BK81"/>
  <c r="J81"/>
  <c r="J60"/>
  <c r="R81"/>
  <c r="R80"/>
  <c i="3" r="P94"/>
  <c r="P514"/>
  <c r="P455"/>
  <c r="BK591"/>
  <c r="BK709"/>
  <c r="J709"/>
  <c r="J71"/>
  <c r="T94"/>
  <c r="R514"/>
  <c r="BK572"/>
  <c r="J572"/>
  <c r="J66"/>
  <c r="P633"/>
  <c i="4" r="BK128"/>
  <c r="J128"/>
  <c r="J62"/>
  <c i="2" r="T81"/>
  <c r="T80"/>
  <c i="3" r="R455"/>
  <c r="T514"/>
  <c r="T533"/>
  <c r="R572"/>
  <c r="P591"/>
  <c r="R633"/>
  <c r="T709"/>
  <c i="4" r="BK84"/>
  <c r="J84"/>
  <c r="J61"/>
  <c r="R84"/>
  <c r="P128"/>
  <c i="3" r="BK455"/>
  <c r="J455"/>
  <c r="J62"/>
  <c r="P533"/>
  <c r="T572"/>
  <c r="T633"/>
  <c i="4" r="T84"/>
  <c r="T83"/>
  <c r="T82"/>
  <c i="2" r="P81"/>
  <c r="P80"/>
  <c i="1" r="AU55"/>
  <c i="3" r="R94"/>
  <c r="BK533"/>
  <c r="J533"/>
  <c r="J65"/>
  <c r="T591"/>
  <c r="P709"/>
  <c i="4" r="P84"/>
  <c r="P83"/>
  <c r="P82"/>
  <c i="1" r="AU57"/>
  <c i="4" r="R128"/>
  <c i="3" r="BK94"/>
  <c r="J94"/>
  <c r="J61"/>
  <c r="T455"/>
  <c r="BK514"/>
  <c r="J514"/>
  <c r="J64"/>
  <c r="R533"/>
  <c r="P572"/>
  <c r="R591"/>
  <c r="R590"/>
  <c r="BK633"/>
  <c r="J633"/>
  <c r="J69"/>
  <c r="R709"/>
  <c r="R740"/>
  <c r="BK740"/>
  <c r="J740"/>
  <c r="J72"/>
  <c r="BK507"/>
  <c r="J507"/>
  <c r="J63"/>
  <c i="4" r="BE90"/>
  <c r="BE112"/>
  <c r="E48"/>
  <c r="J52"/>
  <c r="F55"/>
  <c r="BE85"/>
  <c r="BE95"/>
  <c r="BE100"/>
  <c r="BE106"/>
  <c r="BE117"/>
  <c r="BE121"/>
  <c r="BE129"/>
  <c r="BE134"/>
  <c i="3" r="BE138"/>
  <c r="BE153"/>
  <c r="BE274"/>
  <c r="BE227"/>
  <c r="BE284"/>
  <c r="BE322"/>
  <c r="BE362"/>
  <c r="BE370"/>
  <c r="BE385"/>
  <c r="BE410"/>
  <c r="BE422"/>
  <c r="BE508"/>
  <c r="E48"/>
  <c r="J86"/>
  <c r="BE126"/>
  <c r="BE143"/>
  <c r="BE158"/>
  <c r="BE163"/>
  <c r="BE217"/>
  <c r="BE237"/>
  <c r="BE249"/>
  <c r="BE260"/>
  <c r="BE281"/>
  <c r="BE291"/>
  <c r="BE317"/>
  <c r="BE328"/>
  <c r="BE334"/>
  <c r="BE353"/>
  <c r="BE380"/>
  <c r="BE400"/>
  <c r="BE413"/>
  <c r="BE416"/>
  <c r="BE437"/>
  <c r="BE450"/>
  <c r="BE469"/>
  <c r="BE474"/>
  <c r="BE486"/>
  <c r="BE504"/>
  <c r="BE515"/>
  <c r="BE527"/>
  <c r="BE540"/>
  <c r="BE546"/>
  <c r="BE551"/>
  <c r="BE555"/>
  <c r="BE573"/>
  <c r="BE592"/>
  <c r="BE608"/>
  <c r="BE628"/>
  <c r="BE656"/>
  <c r="BE661"/>
  <c r="BE674"/>
  <c r="BE679"/>
  <c r="BE684"/>
  <c r="BE696"/>
  <c r="BE741"/>
  <c r="BE744"/>
  <c r="BE603"/>
  <c r="BE613"/>
  <c r="BE641"/>
  <c r="BE667"/>
  <c r="BE725"/>
  <c r="BE749"/>
  <c r="BE601"/>
  <c r="BE651"/>
  <c r="BE716"/>
  <c r="BE735"/>
  <c i="2" r="BK80"/>
  <c r="J80"/>
  <c i="3" r="F55"/>
  <c r="BE95"/>
  <c r="BE109"/>
  <c r="BE114"/>
  <c r="BE119"/>
  <c r="BE133"/>
  <c r="BE167"/>
  <c r="BE198"/>
  <c r="BE243"/>
  <c r="BE267"/>
  <c r="BE303"/>
  <c r="BE348"/>
  <c r="BE390"/>
  <c r="BE429"/>
  <c r="BE456"/>
  <c r="BE463"/>
  <c r="BE480"/>
  <c r="BE492"/>
  <c r="BE498"/>
  <c r="BE521"/>
  <c r="BE534"/>
  <c r="BE558"/>
  <c r="BE566"/>
  <c r="BE581"/>
  <c r="BE587"/>
  <c r="BE597"/>
  <c r="BE618"/>
  <c r="BE623"/>
  <c r="BE634"/>
  <c r="BE646"/>
  <c r="BE690"/>
  <c r="BE710"/>
  <c r="BE722"/>
  <c r="BE730"/>
  <c i="2" r="E48"/>
  <c r="J52"/>
  <c r="BE84"/>
  <c r="BE92"/>
  <c r="BE96"/>
  <c r="F55"/>
  <c r="BE82"/>
  <c r="BE86"/>
  <c r="BE88"/>
  <c r="BE90"/>
  <c r="BE94"/>
  <c r="BE98"/>
  <c i="3" r="F35"/>
  <c i="1" r="BB56"/>
  <c i="3" r="F34"/>
  <c i="1" r="BA56"/>
  <c i="4" r="F37"/>
  <c i="1" r="BD57"/>
  <c i="3" r="F37"/>
  <c i="1" r="BD56"/>
  <c i="2" r="F37"/>
  <c i="1" r="BD55"/>
  <c i="2" r="J34"/>
  <c i="1" r="AW55"/>
  <c i="4" r="J34"/>
  <c i="1" r="AW57"/>
  <c i="3" r="F36"/>
  <c i="1" r="BC56"/>
  <c i="4" r="F35"/>
  <c i="1" r="BB57"/>
  <c i="2" r="F36"/>
  <c i="1" r="BC55"/>
  <c i="4" r="F34"/>
  <c i="1" r="BA57"/>
  <c i="3" r="J34"/>
  <c i="1" r="AW56"/>
  <c i="2" r="J30"/>
  <c r="F34"/>
  <c i="1" r="BA55"/>
  <c i="2" r="F35"/>
  <c i="1" r="BB55"/>
  <c i="4" r="F36"/>
  <c i="1" r="BC57"/>
  <c i="3" l="1" r="R93"/>
  <c r="R92"/>
  <c r="P590"/>
  <c r="BK590"/>
  <c r="J590"/>
  <c r="J67"/>
  <c i="4" r="R83"/>
  <c r="R82"/>
  <c i="3" r="P93"/>
  <c r="P92"/>
  <c i="1" r="AU56"/>
  <c i="3" r="T590"/>
  <c r="T93"/>
  <c r="T92"/>
  <c r="J591"/>
  <c r="J68"/>
  <c r="BK93"/>
  <c r="J93"/>
  <c r="J60"/>
  <c i="4" r="BK83"/>
  <c r="J83"/>
  <c r="J60"/>
  <c i="1" r="AG55"/>
  <c i="2" r="J59"/>
  <c i="3" r="F33"/>
  <c i="1" r="AZ56"/>
  <c r="AU54"/>
  <c i="3" r="J33"/>
  <c i="1" r="AV56"/>
  <c r="AT56"/>
  <c r="BA54"/>
  <c r="W30"/>
  <c r="BB54"/>
  <c r="AX54"/>
  <c i="2" r="F33"/>
  <c i="1" r="AZ55"/>
  <c i="4" r="F33"/>
  <c i="1" r="AZ57"/>
  <c i="2" r="J33"/>
  <c i="1" r="AV55"/>
  <c r="AT55"/>
  <c r="AN55"/>
  <c r="BD54"/>
  <c r="W33"/>
  <c i="4" r="J33"/>
  <c i="1" r="AV57"/>
  <c r="AT57"/>
  <c r="BC54"/>
  <c r="W32"/>
  <c i="3" l="1" r="BK92"/>
  <c r="J92"/>
  <c i="4" r="BK82"/>
  <c r="J82"/>
  <c r="J59"/>
  <c i="3" r="J59"/>
  <c i="2" r="J39"/>
  <c i="3" r="J30"/>
  <c i="1" r="AG56"/>
  <c r="AN56"/>
  <c r="AY54"/>
  <c r="W31"/>
  <c r="AZ54"/>
  <c r="W29"/>
  <c r="AW54"/>
  <c r="AK30"/>
  <c i="3" l="1" r="J39"/>
  <c i="4" r="J30"/>
  <c i="1" r="AG57"/>
  <c r="AV54"/>
  <c r="AK29"/>
  <c i="4" l="1" r="J39"/>
  <c i="1" r="AN57"/>
  <c r="AT54"/>
  <c r="AG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<sst xmlns="http://schemas.openxmlformats.org/spreadsheetml/2006/main">
  <si>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</si>
  <si>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</si>
  <si>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</si>
  <si>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</si>
  <si>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</si>
  <si>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{b59662e3-77b3-4e13-a098-364dd63602f0}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</si>
  <si>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</si>
  <si>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</si>
  <si>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</si>
  <si>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</si>
  <si>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</si>
  <si>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</si>
  <si>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</si>
  <si>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</si>
  <si>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</si>
  <si>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</si>
  <si>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</si>
  <si>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VC14-R v k. ú. Ostrov na Šumavě</t>
  </si>
  <si>
    <t>KSO:</t>
  </si>
  <si>
    <t/>
  </si>
  <si>
    <t>CC-CZ:</t>
  </si>
  <si>
    <t>Místo:</t>
  </si>
  <si>
    <t xml:space="preserve"> </t>
  </si>
  <si>
    <t>Datum:</t>
  </si>
  <si>
    <t>23. 6. 2025</t>
  </si>
  <si>
    <t>Zadavatel:</t>
  </si>
  <si>
    <t>IČ:</t>
  </si>
  <si>
    <t>Obec Malšín</t>
  </si>
  <si>
    <t>DIČ:</t>
  </si>
  <si>
    <t>Účastník:</t>
  </si>
  <si>
    <t>Vyplň údaj</t>
  </si>
  <si>
    <t>Projektant:</t>
  </si>
  <si>
    <t>01384538</t>
  </si>
  <si>
    <t>Ing. Jan Dudík</t>
  </si>
  <si>
    <t>True</t>
  </si>
  <si>
    <t>Zpracovatel:</t>
  </si>
  <si>
    <t>07571933</t>
  </si>
  <si>
    <t>Ing. Kateřina Votavová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</si>
  <si>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</si>
  <si>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</si>
  <si>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</si>
  <si>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</si>
  <si>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</si>
  <si>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</si>
  <si>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</si>
  <si>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</si>
  <si>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</si>
  <si>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</si>
  <si>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</si>
  <si>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</si>
  <si>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</si>
  <si>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</si>
  <si>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</si>
  <si>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</si>
  <si>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</si>
  <si>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</si>
  <si>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</si>
  <si>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</si>
  <si>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</si>
  <si>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</si>
  <si>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</si>
  <si>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</si>
  <si>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</si>
  <si>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</si>
  <si>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</si>
  <si>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</si>
  <si>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</si>
  <si>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</si>
  <si>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</si>
  <si>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</si>
  <si>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</si>
  <si>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</si>
  <si>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</si>
  <si>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</si>
  <si>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</si>
  <si>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</si>
  <si>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</si>
  <si>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</si>
  <si>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</si>
  <si>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</si>
  <si>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</si>
  <si>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</si>
  <si>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</si>
  <si>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{1557573d-ff84-4827-b3c1-f6c5ec6b9bf9}</t>
  </si>
  <si>
    <t>2</t>
  </si>
  <si>
    <t>SO 01</t>
  </si>
  <si>
    <t>Polní cesta VC14-R</t>
  </si>
  <si>
    <t>{55b30bc4-1a1a-4596-8c91-963c1d9a5105}</t>
  </si>
  <si>
    <t>SO 02</t>
  </si>
  <si>
    <t>Napojení sousední k.ú. Šafléřov</t>
  </si>
  <si>
    <t>{6cd6d649-6ec1-4611-b3bf-c1d37db7e20a}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</si>
  <si>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</si>
  <si>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</si>
  <si>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</si>
  <si>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</si>
  <si>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</si>
  <si>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</si>
  <si>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</si>
  <si>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</si>
  <si>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</si>
  <si>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</si>
  <si>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</si>
  <si>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</si>
  <si>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</si>
  <si>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</si>
  <si>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</si>
  <si>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</si>
  <si>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</si>
  <si>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</si>
  <si>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</si>
  <si>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</si>
  <si>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</si>
  <si>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</si>
  <si>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</si>
  <si>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</si>
  <si>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</si>
  <si>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011000R01</t>
  </si>
  <si>
    <t>Zaměření, vyhledání stávajících inženýrských sítí</t>
  </si>
  <si>
    <t>kpl</t>
  </si>
  <si>
    <t>1024</t>
  </si>
  <si>
    <t>1949289313</t>
  </si>
  <si>
    <t>PP</t>
  </si>
  <si>
    <t>011000R02</t>
  </si>
  <si>
    <t>Vytýčení stavby, činnost geodeta</t>
  </si>
  <si>
    <t>647616783</t>
  </si>
  <si>
    <t>3</t>
  </si>
  <si>
    <t>011000R03</t>
  </si>
  <si>
    <t>Zkoušky hutnění statické na pláni a na štěrkové vrstvě</t>
  </si>
  <si>
    <t>1704243931</t>
  </si>
  <si>
    <t>4</t>
  </si>
  <si>
    <t>011000R04</t>
  </si>
  <si>
    <t>Zajištění činnosti archeologa</t>
  </si>
  <si>
    <t>-824405496</t>
  </si>
  <si>
    <t>030000R01</t>
  </si>
  <si>
    <t>Zařízení staveniště - náklady na zřízení, provoz a odstranění ZS</t>
  </si>
  <si>
    <t>460108899</t>
  </si>
  <si>
    <t>6</t>
  </si>
  <si>
    <t>045303R01</t>
  </si>
  <si>
    <t>Kompletační a koordinační činnost</t>
  </si>
  <si>
    <t>-1403115996</t>
  </si>
  <si>
    <t>7</t>
  </si>
  <si>
    <t>063000R01</t>
  </si>
  <si>
    <t>Náklady na zajištění BOZP na staveništi</t>
  </si>
  <si>
    <t>-825766276</t>
  </si>
  <si>
    <t>8</t>
  </si>
  <si>
    <t>090000R01</t>
  </si>
  <si>
    <t>Dopravně inženýrské opatření (DIO)</t>
  </si>
  <si>
    <t>552345871</t>
  </si>
  <si>
    <t>9</t>
  </si>
  <si>
    <t>091002R01</t>
  </si>
  <si>
    <t>Zajištění povinné publicity PRV (Programu rozvoje venkova)</t>
  </si>
  <si>
    <t>1201858550</t>
  </si>
  <si>
    <t>SO 01 - Polní cesta VC14-R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</si>
  <si>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</si>
  <si>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</si>
  <si>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</si>
  <si>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</si>
  <si>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</si>
  <si>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</si>
  <si>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</si>
  <si>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</si>
  <si>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</si>
  <si>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</si>
  <si>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  96 - Bourání konstrukcí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</si>
  <si>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</si>
  <si>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</si>
  <si>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</si>
  <si>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</si>
  <si>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</si>
  <si>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111151103</t>
  </si>
  <si>
    <t>Odstranění travin z celkové plochy přes 500 m2 strojně</t>
  </si>
  <si>
    <t>m2</t>
  </si>
  <si>
    <t>CS ÚRS 2024 02</t>
  </si>
  <si>
    <t>-1298644604</t>
  </si>
  <si>
    <t>Odstranění travin a rákosu strojně travin, při celkové ploše přes 500 m2</t>
  </si>
  <si>
    <t>Online PSC</t>
  </si>
  <si>
    <t>https://podminky.urs.cz/item/CS_URS_2024_02/111151103</t>
  </si>
  <si>
    <t>VV</t>
  </si>
  <si>
    <t>"předpoklad podél stávající komunikace"</t>
  </si>
  <si>
    <t>0,5*2*866,0</t>
  </si>
  <si>
    <t>Mezisoučet</t>
  </si>
  <si>
    <t>"rozšíření pro příkopovou tvárnici"</t>
  </si>
  <si>
    <t>"dle situace" (17,0+137,0)*(1,2-0,5)</t>
  </si>
  <si>
    <t>"rozšíření pro trativod"</t>
  </si>
  <si>
    <t>"v km 0,020-0,200 (v souběhu s příkopovou tvárnicí v km 0,060-0,200)" (60,0-20,0)*(1,0-0,5)</t>
  </si>
  <si>
    <t>"v km 0,600-0,800" 200,0*(1,0-0,5)</t>
  </si>
  <si>
    <t>Součet</t>
  </si>
  <si>
    <t>111251102</t>
  </si>
  <si>
    <t>Odstranění křovin a stromů průměru kmene do 100 mm i s kořeny sklonu terénu do 1:5 z celkové plochy přes 100 do 500 m2 strojně</t>
  </si>
  <si>
    <t>2051086997</t>
  </si>
  <si>
    <t>Odstranění křovin a stromů s odstraněním kořenů strojně průměru kmene do 100 mm v rovině nebo ve svahu sklonu terénu do 1:5, při celkové ploše přes 100 do 500 m2</t>
  </si>
  <si>
    <t>https://podminky.urs.cz/item/CS_URS_2024_02/111251102</t>
  </si>
  <si>
    <t>"předpoklad podél stávající komunikace z 1/5 délky" 1,5*(866,0/5)</t>
  </si>
  <si>
    <t>112101102</t>
  </si>
  <si>
    <t>Odstranění stromů listnatých průměru kmene přes 300 do 500 mm</t>
  </si>
  <si>
    <t>kus</t>
  </si>
  <si>
    <t>-175486365</t>
  </si>
  <si>
    <t>Odstranění stromů s odřezáním kmene a s odvětvením listnatých, průměru kmene přes 300 do 500 mm</t>
  </si>
  <si>
    <t>https://podminky.urs.cz/item/CS_URS_2024_02/112101102</t>
  </si>
  <si>
    <t>"vývrat" 1</t>
  </si>
  <si>
    <t>112151113</t>
  </si>
  <si>
    <t>Směrové kácení stromů s rozřezáním a odvětvením D kmene přes 300 do 400 mm</t>
  </si>
  <si>
    <t>-1187982290</t>
  </si>
  <si>
    <t>Pokácení stromu směrové v celku s odřezáním kmene a s odvětvením průměru kmene přes 300 do 400 mm</t>
  </si>
  <si>
    <t>https://podminky.urs.cz/item/CS_URS_2024_02/112151113</t>
  </si>
  <si>
    <t>"bříza" 1</t>
  </si>
  <si>
    <t>"modřín" 1</t>
  </si>
  <si>
    <t>"vrba jíva" 1</t>
  </si>
  <si>
    <t>112151114</t>
  </si>
  <si>
    <t>Směrové kácení stromů s rozřezáním a odvětvením D kmene přes 400 do 500 mm</t>
  </si>
  <si>
    <t>1091596370</t>
  </si>
  <si>
    <t>Pokácení stromu směrové v celku s odřezáním kmene a s odvětvením průměru kmene přes 400 do 500 mm</t>
  </si>
  <si>
    <t>https://podminky.urs.cz/item/CS_URS_2024_02/112151114</t>
  </si>
  <si>
    <t>"lípa" 1</t>
  </si>
  <si>
    <t>"javor klen" 1</t>
  </si>
  <si>
    <t>"vrba" 1</t>
  </si>
  <si>
    <t>112151115</t>
  </si>
  <si>
    <t>Směrové kácení stromů s rozřezáním a odvětvením D kmene přes 500 do 600 mm</t>
  </si>
  <si>
    <t>-217377211</t>
  </si>
  <si>
    <t>Pokácení stromu směrové v celku s odřezáním kmene a s odvětvením průměru kmene přes 500 do 600 mm</t>
  </si>
  <si>
    <t>https://podminky.urs.cz/item/CS_URS_2024_02/112151115</t>
  </si>
  <si>
    <t>112151124</t>
  </si>
  <si>
    <t>Směrové kácení stromů s rozřezáním a odvětvením D kmene přes 1400 do 1500 mm</t>
  </si>
  <si>
    <t>1066936740</t>
  </si>
  <si>
    <t>Pokácení stromu směrové v celku s odřezáním kmene a s odvětvením průměru kmene přes 1400 do 1500 mm</t>
  </si>
  <si>
    <t>https://podminky.urs.cz/item/CS_URS_2024_02/112151124</t>
  </si>
  <si>
    <t>"vrba vícekmen" 1</t>
  </si>
  <si>
    <t>112251102</t>
  </si>
  <si>
    <t>Odstranění pařezů průměru přes 300 do 500 mm</t>
  </si>
  <si>
    <t>1677626112</t>
  </si>
  <si>
    <t>Odstranění pařezů strojně s jejich vykopáním nebo vytrháním průměru přes 300 do 500 mm</t>
  </si>
  <si>
    <t>https://podminky.urs.cz/item/CS_URS_2024_02/112251102</t>
  </si>
  <si>
    <t>112251103</t>
  </si>
  <si>
    <t>Odstranění pařezů průměru přes 500 do 700 mm</t>
  </si>
  <si>
    <t>-2043443823</t>
  </si>
  <si>
    <t>Odstranění pařezů strojně s jejich vykopáním nebo vytrháním průměru přes 500 do 700 mm</t>
  </si>
  <si>
    <t>https://podminky.urs.cz/item/CS_URS_2024_02/112251103</t>
  </si>
  <si>
    <t>10</t>
  </si>
  <si>
    <t>112251108</t>
  </si>
  <si>
    <t>Odstranění pařezů průměru přes 1300 do 1500 mm</t>
  </si>
  <si>
    <t>-1574507838</t>
  </si>
  <si>
    <t>Odstranění pařezů strojně s jejich vykopáním nebo vytrháním průměru přes 1300 do 1500 mm</t>
  </si>
  <si>
    <t>https://podminky.urs.cz/item/CS_URS_2024_02/112251108</t>
  </si>
  <si>
    <t>11</t>
  </si>
  <si>
    <t>113205111.R</t>
  </si>
  <si>
    <t>Vytrhání dřevěných svodnic kotvených do sypaniny</t>
  </si>
  <si>
    <t>m</t>
  </si>
  <si>
    <t>-782952920</t>
  </si>
  <si>
    <t>Vytrhání svodnic s vybouráním lože, s přemístěním hmot na skládku na vzdálenost do 3 m nebo s naložením na dopravní prostředek dřevěných kotvených do sypaniny</t>
  </si>
  <si>
    <t>"v km 0,776" 4,2</t>
  </si>
  <si>
    <t>121151123</t>
  </si>
  <si>
    <t>Sejmutí ornice plochy přes 500 m2 tl vrstvy do 200 mm strojně</t>
  </si>
  <si>
    <t>1478743411</t>
  </si>
  <si>
    <t>Sejmutí ornice strojně při souvislé ploše přes 500 m2, tl. vrstvy do 200 mm</t>
  </si>
  <si>
    <t>https://podminky.urs.cz/item/CS_URS_2024_02/121151123</t>
  </si>
  <si>
    <t>0,6*2*866,0</t>
  </si>
  <si>
    <t>"rozšíření v zářezech"</t>
  </si>
  <si>
    <t>"odhad dle foto mapy v km 0,000-0,365 (vpravo)" 365,0*(1,0-0,6)</t>
  </si>
  <si>
    <t>"odhad dle foto mapy v km 0,000-0,260 (vlevo)" 260,0*(1,0-0,6)</t>
  </si>
  <si>
    <t>"rozšíření v násypech"</t>
  </si>
  <si>
    <t>"odhad dle foto mapy v km 0,365-0,380 (vpravo)" (380,0-365,0)*(1,0-0,6)</t>
  </si>
  <si>
    <t>"odhad dle foto mapy v km 0,380-0,600 (vpravo)" (600,0-380,0)*(1,0-0,6)</t>
  </si>
  <si>
    <t>"odhad dle foto mapy v km 0,600-0,700 (vlevo)" (700,0-600,0)*(1,0-0,6)</t>
  </si>
  <si>
    <t>"rozšíření pro výhybny/sjezd"</t>
  </si>
  <si>
    <t>"výhybna" (20,0*(2,5-1,0)+((6,0*(2,5-1,0))/2))</t>
  </si>
  <si>
    <t>"sjezd" (5,35*(4,0+2,0-1,0*2)+6,0*(1,8+6,0+5,8+6,0-1,0*4)+5,0*(3,0+4,5+6,0+3,0-1,0*4)+5,05*(3,0-1,0))</t>
  </si>
  <si>
    <t>"dle situace" (17,0+137,0)*(1,2-1,0)</t>
  </si>
  <si>
    <t>"prodloužení příkopu"</t>
  </si>
  <si>
    <t>12,0*(2,0-1,0)</t>
  </si>
  <si>
    <t>30,0*(1,5-1,0)</t>
  </si>
  <si>
    <t>"v km 0,600-0,800" (800,0-600,0)*(1,0-0,6)</t>
  </si>
  <si>
    <t>13</t>
  </si>
  <si>
    <t>121151R01</t>
  </si>
  <si>
    <t>Příplatek k sejmutí ornice za pracnost v místěch stávající zeleně</t>
  </si>
  <si>
    <t>-577852307</t>
  </si>
  <si>
    <t>0,6*(365,0+200,0)</t>
  </si>
  <si>
    <t>"odhad dle foto mapy v km 0,000-0,260 (vlevo)" (260,0-60,0)*(1,0-0,6)</t>
  </si>
  <si>
    <t>"sjezd" (5,35*(4,0+2,0-1,0*2)+6,0*(1,8+6,0-1,0*2)+5,0*(3,0+4,5-1,0*2))</t>
  </si>
  <si>
    <t>14</t>
  </si>
  <si>
    <t>122252204</t>
  </si>
  <si>
    <t>Odkopávky a prokopávky nezapažené pro silnice a dálnice v hornině třídy těžitelnosti I objem do 500 m3 strojně</t>
  </si>
  <si>
    <t>m3</t>
  </si>
  <si>
    <t>-1183679322</t>
  </si>
  <si>
    <t>Odkopávky a prokopávky nezapažené pro silnice a dálnice strojně v hornině třídy těžitelnosti I přes 100 do 500 m3</t>
  </si>
  <si>
    <t>https://podminky.urs.cz/item/CS_URS_2024_02/122252204</t>
  </si>
  <si>
    <t>"v trase stávající komunikace pro projektovanou šířku pruhu (odečet ornice)"</t>
  </si>
  <si>
    <t>"(odečet v místě příkopové tvárnice)" (0,5*2*866,0-(17,0+137,0))*(0,5-0,15)</t>
  </si>
  <si>
    <t>"výhybna" ((20,0*2,5+((6,0*2,5)/2))*2)*(0,25-0,15)</t>
  </si>
  <si>
    <t>"sjezd" (5,35*(4,0+2,0)+6,0*(1,8+6,0+5,8+6,0)+5,0*(3,0+4,5+6,0+3,0)+5,05*3,0)*(0,25-0,15)</t>
  </si>
  <si>
    <t>15</t>
  </si>
  <si>
    <t>129253101</t>
  </si>
  <si>
    <t>Čištění otevřených koryt vodotečí šíře dna do 5 m hl do 2,5 m v hornině třídy těžitelnosti I skupiny 3 strojně</t>
  </si>
  <si>
    <t>-821112057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</si>
  <si>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</si>
  <si>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https://podminky.urs.cz/item/CS_URS_2024_02/129253101</t>
  </si>
  <si>
    <t>"dle TZ u stávajícícho propustku (odhad tl.0,3m)(odhad délky čištění 2,0m)"</t>
  </si>
  <si>
    <t>5,0*(2,0+2,0)*0,3</t>
  </si>
  <si>
    <t>"zatrubněný sjezd (odhad tl.0,3m)(odečet hloubení jámy pro propustek)"</t>
  </si>
  <si>
    <t>1,5*(5,0-(0,5+0,3+1,0)+5,0-(0,5+0,3+1,0))*0,3</t>
  </si>
  <si>
    <t>16</t>
  </si>
  <si>
    <t>131251100</t>
  </si>
  <si>
    <t>Hloubení jam nezapažených v hornině třídy těžitelnosti I skupiny 3 objem do 20 m3 strojně</t>
  </si>
  <si>
    <t>-1299177812</t>
  </si>
  <si>
    <t>Hloubení nezapažených jam a zářezů strojně s urovnáním dna do předepsaného profilu a spádu v hornině třídy těžitelnosti I skupiny 3 do 20 m3</t>
  </si>
  <si>
    <t>https://podminky.urs.cz/item/CS_URS_2024_02/131251100</t>
  </si>
  <si>
    <t>"propustek - rozšíření příkopu"</t>
  </si>
  <si>
    <t>"výkop ve stávajícím příkopu, předpoklad 60% celkového objemu" (0,5*2+0,3*2+1,0*2+7,6)*(((1,2+3,0)*0,8)/2)*0,6</t>
  </si>
  <si>
    <t>17</t>
  </si>
  <si>
    <t>132212131</t>
  </si>
  <si>
    <t>Hloubení nezapažených rýh šířky do 800 mm v soudržných horninách třídy těžitelnosti I skupiny 3 ručně</t>
  </si>
  <si>
    <t>-2073419089</t>
  </si>
  <si>
    <t>Hloubení nezapažených rýh šířky do 800 mm ručně s urovnáním dna do předepsaného profilu a spádu v hornině třídy těžitelnosti I skupiny 3 soudržných</t>
  </si>
  <si>
    <t>https://podminky.urs.cz/item/CS_URS_2024_02/132212131</t>
  </si>
  <si>
    <t>"dle TZ v km před 0,600 úprava koryta, předpoklad pro výpočet cca 10,0m (odhad hl.0,6m)"</t>
  </si>
  <si>
    <t>10,0*(((0,4+0,8)*0,6)/2)</t>
  </si>
  <si>
    <t>18</t>
  </si>
  <si>
    <t>132251252</t>
  </si>
  <si>
    <t>Hloubení rýh nezapažených š do 2000 mm v hornině třídy těžitelnosti I skupiny 3 objem do 50 m3 strojně</t>
  </si>
  <si>
    <t>267386897</t>
  </si>
  <si>
    <t>Hloubení nezapažených rýh šířky přes 800 do 2 000 mm strojně s urovnáním dna do předepsaného profilu a spádu v hornině třídy těžitelnosti I skupiny 3 přes 20 do 50 m3</t>
  </si>
  <si>
    <t>https://podminky.urs.cz/item/CS_URS_2024_02/132251252</t>
  </si>
  <si>
    <t>"pro příkopovou tvárnici (odhad hl.0,3m)(odečet ornice)"</t>
  </si>
  <si>
    <t>"dle situace" (17,0+137,0)*1,2*(0,3-0,15)</t>
  </si>
  <si>
    <t>"prodloužení příkopu (odhad hl.0,6m)(odečet ornice)"</t>
  </si>
  <si>
    <t>12,0*(((0,4+2,0)*(0,6-0,15))/2)</t>
  </si>
  <si>
    <t>30,0*(((0,4+1,5)*(0,6-0,15))/2)</t>
  </si>
  <si>
    <t>19</t>
  </si>
  <si>
    <t>132254104</t>
  </si>
  <si>
    <t>Hloubení rýh zapažených š do 800 mm v hornině třídy těžitelnosti I skupiny 3 objem přes 100 m3 strojně</t>
  </si>
  <si>
    <t>-391534577</t>
  </si>
  <si>
    <t>Hloubení zapažených rýh šířky do 800 mm strojně s urovnáním dna do předepsaného profilu a spádu v hornině třídy těžitelnosti I skupiny 3 přes 100 m3</t>
  </si>
  <si>
    <t>https://podminky.urs.cz/item/CS_URS_2024_02/132254104</t>
  </si>
  <si>
    <t>"pro trativod (60%)"</t>
  </si>
  <si>
    <t>"v km 0,020-0,200" (180,0*0,6*0,8)*0,6</t>
  </si>
  <si>
    <t>"v km 0,600-0,800" (200,0*0,6*0,8)*0,6</t>
  </si>
  <si>
    <t>20</t>
  </si>
  <si>
    <t>132354103</t>
  </si>
  <si>
    <t>Hloubení rýh zapažených š do 800 mm v hornině třídy těžitelnosti II skupiny 4 objem do 100 m3 strojně</t>
  </si>
  <si>
    <t>-1858053135</t>
  </si>
  <si>
    <t>Hloubení zapažených rýh šířky do 800 mm strojně s urovnáním dna do předepsaného profilu a spádu v hornině třídy těžitelnosti II skupiny 4 přes 50 do 100 m3</t>
  </si>
  <si>
    <t>https://podminky.urs.cz/item/CS_URS_2024_02/132354103</t>
  </si>
  <si>
    <t>"pro trativod (40%)"</t>
  </si>
  <si>
    <t>"v km 0,020-0,200" (180,0*0,6*0,8)*0,4</t>
  </si>
  <si>
    <t>"v km 0,600-0,800" (200,0*0,6*0,8)*0,4</t>
  </si>
  <si>
    <t>151101101</t>
  </si>
  <si>
    <t>Zřízení příložného pažení a rozepření stěn rýh hl do 2 m</t>
  </si>
  <si>
    <t>-129270472</t>
  </si>
  <si>
    <t>Zřízení pažení a rozepření stěn rýh pro podzemní vedení příložné pro jakoukoliv mezerovitost, hloubky do 2 m</t>
  </si>
  <si>
    <t>https://podminky.urs.cz/item/CS_URS_2024_02/151101101</t>
  </si>
  <si>
    <t>"v km 0,020-0,200" 2*(180,0*0,8)</t>
  </si>
  <si>
    <t>"v km 0,600-0,800" 2*(200,0*0,8)</t>
  </si>
  <si>
    <t>22</t>
  </si>
  <si>
    <t>151101111</t>
  </si>
  <si>
    <t>Odstranění příložného pažení a rozepření stěn rýh hl do 2 m</t>
  </si>
  <si>
    <t>-1392709271</t>
  </si>
  <si>
    <t>Odstranění pažení a rozepření stěn rýh pro podzemní vedení s uložením materiálu na vzdálenost do 3 m od kraje výkopu příložné, hloubky do 2 m</t>
  </si>
  <si>
    <t>https://podminky.urs.cz/item/CS_URS_2024_02/151101111</t>
  </si>
  <si>
    <t>23</t>
  </si>
  <si>
    <t>162306112</t>
  </si>
  <si>
    <t>Vodorovné přemístění do 1000 m bez naložení výkopku ze zemin schopných zúrodnění</t>
  </si>
  <si>
    <t>1353830332</t>
  </si>
  <si>
    <t>Vodorovné přemístění výkopku bez naložení, avšak se složením zemin schopných zúrodnění, na vzdálenost přes 500 do 1000 m</t>
  </si>
  <si>
    <t>https://podminky.urs.cz/item/CS_URS_2024_02/162306112</t>
  </si>
  <si>
    <t>ORNICE</t>
  </si>
  <si>
    <t>"na deponii" 1817,600*0,15</t>
  </si>
  <si>
    <t>"z deponie" (253,200+384,000)*0,15</t>
  </si>
  <si>
    <t>24</t>
  </si>
  <si>
    <t>162351104</t>
  </si>
  <si>
    <t>Vodorovné přemístění přes 500 do 1000 m výkopku/sypaniny z horniny třídy těžitelnosti I skupiny 1 až 3</t>
  </si>
  <si>
    <t>-258793701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</si>
  <si>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</si>
  <si>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https://podminky.urs.cz/item/CS_URS_2024_02/162351104</t>
  </si>
  <si>
    <t>ZEMINA (ZÁSYP)</t>
  </si>
  <si>
    <t>"na deponii"</t>
  </si>
  <si>
    <t>"zásyp" 6,293</t>
  </si>
  <si>
    <t>"zásyp pařezy" (1,0*6+1,0*1+1,5*1)</t>
  </si>
  <si>
    <t>"zásyp pro svahování zářezů/násypů (odhad)" 192,0</t>
  </si>
  <si>
    <t>"z deponie" 206,793</t>
  </si>
  <si>
    <t>25</t>
  </si>
  <si>
    <t>162751117</t>
  </si>
  <si>
    <t>Vodorovné přemístění přes 9 000 do 10000 m výkopku/sypaniny z horniny třídy těžitelnosti I skupiny 1 až 3</t>
  </si>
  <si>
    <t>-829258395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</si>
  <si>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</si>
  <si>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</si>
  <si>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"přebytečná zemina"</t>
  </si>
  <si>
    <t>"odkopávky" 285,435</t>
  </si>
  <si>
    <t>"čištění koryt" 8,800</t>
  </si>
  <si>
    <t>"jam" 11,290</t>
  </si>
  <si>
    <t>"rýhy" 3,600+47,025+109,440+72,960</t>
  </si>
  <si>
    <t>"-zásyp" -6,293</t>
  </si>
  <si>
    <t>"-zásyp pařezy" -(1,0*6+1,0*1+1,5*1)</t>
  </si>
  <si>
    <t>"-zásyp pro svahování zářezů/násypů" -192,0</t>
  </si>
  <si>
    <t>26</t>
  </si>
  <si>
    <t>162751119</t>
  </si>
  <si>
    <t>Příplatek k vodorovnému přemístění výkopku/sypaniny z horniny třídy těžitelnosti I skupiny 1 až 3 ZKD 1000 m přes 10000 m</t>
  </si>
  <si>
    <t>1917186383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</si>
  <si>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</si>
  <si>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</si>
  <si>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"do 42 km (Planá)" 32*331,757</t>
  </si>
  <si>
    <t>27</t>
  </si>
  <si>
    <t>167103101</t>
  </si>
  <si>
    <t>Nakládání výkopku ze zemin schopných zúrodnění</t>
  </si>
  <si>
    <t>-1443344591</t>
  </si>
  <si>
    <t>Nakládání neulehlého výkopku z hromad zeminy schopné zúrodnění</t>
  </si>
  <si>
    <t>https://podminky.urs.cz/item/CS_URS_2024_02/167103101</t>
  </si>
  <si>
    <t>28</t>
  </si>
  <si>
    <t>167151111</t>
  </si>
  <si>
    <t>Nakládání výkopku z hornin třídy těžitelnosti I skupiny 1 až 3 přes 100 m3</t>
  </si>
  <si>
    <t>-69780305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</si>
  <si>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</si>
  <si>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</si>
  <si>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29</t>
  </si>
  <si>
    <t>171152101</t>
  </si>
  <si>
    <t>Uložení sypaniny z hornin soudržných do násypů zhutněných silnic a dálnic</t>
  </si>
  <si>
    <t>-518316619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</si>
  <si>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</si>
  <si>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https://podminky.urs.cz/item/CS_URS_2024_02/171152101</t>
  </si>
  <si>
    <t>"odhad průměrné tl."</t>
  </si>
  <si>
    <t>"v trase stávající komunikace"</t>
  </si>
  <si>
    <t>"odhad dle foto mapy v km 0,000-0,365 (vpravo)" 365,0*1,0*0,2</t>
  </si>
  <si>
    <t>"odhad dle foto mapy v km 0,000-0,260 (vlevo)" 260,0*1,0*0,2</t>
  </si>
  <si>
    <t>"odhad dle foto mapy v km 0,365-0,380 (vpravo)" (380,0-365,0)*1,0*0,2</t>
  </si>
  <si>
    <t>"odhad dle foto mapy v km 0,380-0,600 (vpravo)" (600,0-380,0)*1,0*0,2</t>
  </si>
  <si>
    <t>"odhad dle foto mapy v km 0,600-0,700 (vlevo)" (700,0-600,0)*1,0*0,2</t>
  </si>
  <si>
    <t>30</t>
  </si>
  <si>
    <t>171201231</t>
  </si>
  <si>
    <t>Poplatek za uložení zeminy a kamení na recyklační skládce (skládkovné) kód odpadu 17 05 04</t>
  </si>
  <si>
    <t>t</t>
  </si>
  <si>
    <t>1714250359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</si>
  <si>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</si>
  <si>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</si>
  <si>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1,9*331,757</t>
  </si>
  <si>
    <t>31</t>
  </si>
  <si>
    <t>171251201</t>
  </si>
  <si>
    <t>Uložení sypaniny na skládky nebo meziskládky</t>
  </si>
  <si>
    <t>-1929744575</t>
  </si>
  <si>
    <t>Uložení sypaniny na skládky nebo meziskládky bez hutnění s upravením uložené sypaniny do předepsaného tvaru</t>
  </si>
  <si>
    <t>https://podminky.urs.cz/item/CS_URS_2024_02/171251201</t>
  </si>
  <si>
    <t>ZEMINA</t>
  </si>
  <si>
    <t>"na skládku" 331,757</t>
  </si>
  <si>
    <t>"na deponii" 206,793</t>
  </si>
  <si>
    <t>32</t>
  </si>
  <si>
    <t>174151101</t>
  </si>
  <si>
    <t>Zásyp jam, šachet rýh nebo kolem objektů sypaninou se zhutněním</t>
  </si>
  <si>
    <t>-621238977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</si>
  <si>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</si>
  <si>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</si>
  <si>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"okolo propustku (+15%)" (7,6)*((((1,2+3,0)*0,8)/2)-1,2*0,8)*1,15</t>
  </si>
  <si>
    <t>33</t>
  </si>
  <si>
    <t>174251202</t>
  </si>
  <si>
    <t>Zásyp jam po pařezech D pařezů přes 300 do 500 mm strojně</t>
  </si>
  <si>
    <t>528385998</t>
  </si>
  <si>
    <t>Zásyp jam po pařezech strojně výkopkem z horniny získané při dobývání pařezů s hrubým urovnáním povrchu zasypávky průměru pařezu přes 300 do 500 mm</t>
  </si>
  <si>
    <t>https://podminky.urs.cz/item/CS_URS_2024_02/174251202</t>
  </si>
  <si>
    <t>34</t>
  </si>
  <si>
    <t>174251203</t>
  </si>
  <si>
    <t>Zásyp jam po pařezech D pařezů přes 500 do 700 mm strojně</t>
  </si>
  <si>
    <t>1147553641</t>
  </si>
  <si>
    <t>Zásyp jam po pařezech strojně výkopkem z horniny získané při dobývání pařezů s hrubým urovnáním povrchu zasypávky průměru pařezu přes 500 do 700 mm</t>
  </si>
  <si>
    <t>https://podminky.urs.cz/item/CS_URS_2024_02/174251203</t>
  </si>
  <si>
    <t>35</t>
  </si>
  <si>
    <t>174251207</t>
  </si>
  <si>
    <t>Zásyp jam po pařezech D pařezů přes 1300 do 1500 mm strojně</t>
  </si>
  <si>
    <t>1336422696</t>
  </si>
  <si>
    <t>Zásyp jam po pařezech strojně výkopkem z horniny získané při dobývání pařezů s hrubým urovnáním povrchu zasypávky průměru pařezu přes 1300 do 1500 mm</t>
  </si>
  <si>
    <t>https://podminky.urs.cz/item/CS_URS_2024_02/174251207</t>
  </si>
  <si>
    <t>36</t>
  </si>
  <si>
    <t>181351103</t>
  </si>
  <si>
    <t>Rozprostření ornice tl vrstvy do 200 mm pl přes 100 do 500 m2 v rovině nebo ve svahu do 1:5 strojně</t>
  </si>
  <si>
    <t>-643666215</t>
  </si>
  <si>
    <t>Rozprostření a urovnání ornice v rovině nebo ve svahu sklonu do 1:5 strojně při souvislé ploše přes 100 do 500 m2, tl. vrstvy do 200 mm</t>
  </si>
  <si>
    <t>https://podminky.urs.cz/item/CS_URS_2024_02/181351103</t>
  </si>
  <si>
    <t>0,1*2*866,0</t>
  </si>
  <si>
    <t>37</t>
  </si>
  <si>
    <t>181351R01</t>
  </si>
  <si>
    <t>Příplatek k rozprostření ornice za pracnost v místěch stávající zeleně</t>
  </si>
  <si>
    <t>-2078553916</t>
  </si>
  <si>
    <t>0,1*(365,0+200,0)</t>
  </si>
  <si>
    <t>38</t>
  </si>
  <si>
    <t>181411121</t>
  </si>
  <si>
    <t>Založení lučního trávníku výsevem pl do 1000 m2 v rovině a ve svahu do 1:5</t>
  </si>
  <si>
    <t>619151808</t>
  </si>
  <si>
    <t>Založení trávníku na půdě předem připravené plochy do 1000 m2 výsevem včetně utažení lučního v rovině nebo na svahu do 1:5</t>
  </si>
  <si>
    <t>https://podminky.urs.cz/item/CS_URS_2024_02/181411121</t>
  </si>
  <si>
    <t>39</t>
  </si>
  <si>
    <t>181411122</t>
  </si>
  <si>
    <t>Založení lučního trávníku výsevem pl do 1000 m2 ve svahu přes 1:5 do 1:2</t>
  </si>
  <si>
    <t>27123505</t>
  </si>
  <si>
    <t>Založení trávníku na půdě předem připravené plochy do 1000 m2 výsevem včetně utažení lučního na svahu přes 1:5 do 1:2</t>
  </si>
  <si>
    <t>https://podminky.urs.cz/item/CS_URS_2024_02/181411122</t>
  </si>
  <si>
    <t>40</t>
  </si>
  <si>
    <t>M</t>
  </si>
  <si>
    <t>00572474</t>
  </si>
  <si>
    <t>osivo směs travní krajinná-svahová</t>
  </si>
  <si>
    <t>kg</t>
  </si>
  <si>
    <t>29072216</t>
  </si>
  <si>
    <t>"Dle založení"</t>
  </si>
  <si>
    <t>(253,200+384,000)*0,025</t>
  </si>
  <si>
    <t>15,93*1,1 'Přepočtené koeficientem množství</t>
  </si>
  <si>
    <t>41</t>
  </si>
  <si>
    <t>182151111</t>
  </si>
  <si>
    <t>Svahování v zářezech v hornině třídy těžitelnosti I skupiny 1 až 3 strojně</t>
  </si>
  <si>
    <t>-341317079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</si>
  <si>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</si>
  <si>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</si>
  <si>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>"odhad dle foto mapy v km 0,000-0,365 (vpravo)" 365,0*1,0</t>
  </si>
  <si>
    <t>"odhad dle foto mapy v km 0,000-0,260 (vlevo)" 260,0*1,0</t>
  </si>
  <si>
    <t>42</t>
  </si>
  <si>
    <t>182251101</t>
  </si>
  <si>
    <t>Svahování násypů strojně</t>
  </si>
  <si>
    <t>1585630169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</si>
  <si>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</si>
  <si>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</si>
  <si>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"odhad dle foto mapy v km 0,365-0,380 (vpravo)" (380,0-365,0)*1,0</t>
  </si>
  <si>
    <t>"odhad dle foto mapy v km 0,380-0,600 (vpravo)" (600,0-380,0)*1,0</t>
  </si>
  <si>
    <t>"odhad dle foto mapy v km 0,600-0,700 (vlevo)" (700,0-600,0)*1,0</t>
  </si>
  <si>
    <t>43</t>
  </si>
  <si>
    <t>182351123</t>
  </si>
  <si>
    <t>Rozprostření ornice pl přes 100 do 500 m2 ve svahu přes 1:5 tl vrstvy do 200 mm strojně</t>
  </si>
  <si>
    <t>921719052</t>
  </si>
  <si>
    <t>Rozprostření a urovnání ornice ve svahu sklonu přes 1:5 strojně při souvislé ploše přes 100 do 500 m2, tl. vrstvy do 200 mm</t>
  </si>
  <si>
    <t>https://podminky.urs.cz/item/CS_URS_2024_02/182351123</t>
  </si>
  <si>
    <t>44</t>
  </si>
  <si>
    <t>184818233</t>
  </si>
  <si>
    <t>Ochrana kmene průměru přes 500 do 700 mm bedněním výšky do 2 m</t>
  </si>
  <si>
    <t>-642867864</t>
  </si>
  <si>
    <t>Ochrana kmene bedněním před poškozením stavebním provozem zřízení včetně odstranění výšky bednění do 2 m průměru kmene přes 500 do 700 mm</t>
  </si>
  <si>
    <t>https://podminky.urs.cz/item/CS_URS_2024_02/184818233</t>
  </si>
  <si>
    <t>"stávající stromy (odhad část zaměřených)" 10</t>
  </si>
  <si>
    <t>Zakládání</t>
  </si>
  <si>
    <t>45</t>
  </si>
  <si>
    <t>211531111</t>
  </si>
  <si>
    <t>Výplň odvodňovacích žeber nebo trativodů kamenivem hrubým drceným frakce 16 až 63 mm</t>
  </si>
  <si>
    <t>815037307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</si>
  <si>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</si>
  <si>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</si>
  <si>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"(bez odečtu trubky, rezerva)"</t>
  </si>
  <si>
    <t>"v km 0,020-0,200" (200,0-20,0)*0,5*0,8-(0,3*0,1*180,0)</t>
  </si>
  <si>
    <t>"v km 0,600-0,800" (800,0-600,0)*0,5*0,8-(0,3*0,1*200,0)</t>
  </si>
  <si>
    <t>46</t>
  </si>
  <si>
    <t>211971121</t>
  </si>
  <si>
    <t>Zřízení opláštění žeber nebo trativodů geotextilií v rýze nebo zářezu sklonu přes 1:2 š do 2,5 m</t>
  </si>
  <si>
    <t>346191744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</si>
  <si>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</si>
  <si>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https://podminky.urs.cz/item/CS_URS_2024_02/211971121</t>
  </si>
  <si>
    <t>"v km 0,020-0,200" (200,0-20,0)*(0,5*2+0,8*2)</t>
  </si>
  <si>
    <t>"v km 0,600-0,800" (800,0-600,0)*(0,5*2+0,8*2)</t>
  </si>
  <si>
    <t>47</t>
  </si>
  <si>
    <t>69311081</t>
  </si>
  <si>
    <t>geotextilie netkaná separační, ochranná, filtrační, drenážní PES 300g/m2</t>
  </si>
  <si>
    <t>879299798</t>
  </si>
  <si>
    <t>"Dle zřízení" 988,0</t>
  </si>
  <si>
    <t>988*1,1845 'Přepočtené koeficientem množství</t>
  </si>
  <si>
    <t>48</t>
  </si>
  <si>
    <t>212532111</t>
  </si>
  <si>
    <t>Lože pro trativody z kameniva hrubého drceného</t>
  </si>
  <si>
    <t>770612725</t>
  </si>
  <si>
    <t>https://podminky.urs.cz/item/CS_URS_2024_02/212532111</t>
  </si>
  <si>
    <t>"v km 0,020-0,200" (200,0-20,0)*0,3*0,1</t>
  </si>
  <si>
    <t>"v km 0,600-0,800" (800,0-600,0)*0,3*0,1</t>
  </si>
  <si>
    <t>49</t>
  </si>
  <si>
    <t>212755214</t>
  </si>
  <si>
    <t>Trativody z drenážních trubek plastových flexibilních D 100 mm bez lože</t>
  </si>
  <si>
    <t>-2056477709</t>
  </si>
  <si>
    <t>Trativody bez lože z drenážních trubek plastových flexibilních D 100 mm</t>
  </si>
  <si>
    <t>https://podminky.urs.cz/item/CS_URS_2024_02/212755214</t>
  </si>
  <si>
    <t>"v km 0,020-0,200" (200,0-20,0)</t>
  </si>
  <si>
    <t>"v km 0,600-0,800" (800,0-600,0)</t>
  </si>
  <si>
    <t>50</t>
  </si>
  <si>
    <t>271572211</t>
  </si>
  <si>
    <t>Podsyp pod základové konstrukce se zhutněním z netříděného štěrkopísku</t>
  </si>
  <si>
    <t>-1105341440</t>
  </si>
  <si>
    <t>Podsyp pod základové konstrukce se zhutněním a urovnáním povrchu ze štěrkopísku netříděného</t>
  </si>
  <si>
    <t>https://podminky.urs.cz/item/CS_URS_2024_02/271572211</t>
  </si>
  <si>
    <t xml:space="preserve">"propustek - betonový práh" </t>
  </si>
  <si>
    <t>(1,3*2+0,5)*0,3*0,1*2</t>
  </si>
  <si>
    <t>51</t>
  </si>
  <si>
    <t>274316231</t>
  </si>
  <si>
    <t>Základové pasy z prostého betonu pro prostředí s mrazovými cykly tř. C 25/30</t>
  </si>
  <si>
    <t>-69314111</t>
  </si>
  <si>
    <t>Základy z betonu prostého pasy z betonu pro prostředí s mrazovými cykly tř. C 25/30</t>
  </si>
  <si>
    <t>https://podminky.urs.cz/item/CS_URS_2024_02/274316231</t>
  </si>
  <si>
    <t>(1,3*2+0,5)*0,3*0,6*2</t>
  </si>
  <si>
    <t>52</t>
  </si>
  <si>
    <t>274356021</t>
  </si>
  <si>
    <t>Bednění základových pasů ploch rovinných zřízení</t>
  </si>
  <si>
    <t>-1415299980</t>
  </si>
  <si>
    <t>Bednění základů z betonu prostého nebo železového pasů pro plochy rovinné zřízení</t>
  </si>
  <si>
    <t>https://podminky.urs.cz/item/CS_URS_2024_02/274356021</t>
  </si>
  <si>
    <t>(2*(1,3*2+0,5)*0,6+0,3*0,6*2)*2</t>
  </si>
  <si>
    <t>53</t>
  </si>
  <si>
    <t>274356022</t>
  </si>
  <si>
    <t>Bednění základových pasů ploch rovinných odstranění</t>
  </si>
  <si>
    <t>1465007786</t>
  </si>
  <si>
    <t>Bednění základů z betonu prostého nebo železového pasů pro plochy rovinné odstranění</t>
  </si>
  <si>
    <t>https://podminky.urs.cz/item/CS_URS_2024_02/274356022</t>
  </si>
  <si>
    <t>Svislé a kompletní konstrukce</t>
  </si>
  <si>
    <t>54</t>
  </si>
  <si>
    <t>321312112</t>
  </si>
  <si>
    <t>Oprava konstrukce vodních staveb z betonu prostého mrazuvzdorného tř. C 25/30 do 3 m3</t>
  </si>
  <si>
    <t>-70054261</t>
  </si>
  <si>
    <t>Oprava konstrukce z 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 mrazovými cykly tř. C 25/30</t>
  </si>
  <si>
    <t>https://podminky.urs.cz/item/CS_URS_2024_02/321312112</t>
  </si>
  <si>
    <t>"dle TZ čela propustků+horní hrany"</t>
  </si>
  <si>
    <t>"odhad 0,8m3/1čelo" 0,8*2</t>
  </si>
  <si>
    <t>Vodorovné konstrukce</t>
  </si>
  <si>
    <t>55</t>
  </si>
  <si>
    <t>451311111</t>
  </si>
  <si>
    <t>Podklad pod dlažbu z betonu prostého C 20/25 tl do 100 mm</t>
  </si>
  <si>
    <t>-1011932098</t>
  </si>
  <si>
    <t>Podklad pod dlažbu z betonu prostého bez zvýšených nároků na prostředí tř. C 20/25 tl. do 100 mm</t>
  </si>
  <si>
    <t>https://podminky.urs.cz/item/CS_URS_2024_02/451311111</t>
  </si>
  <si>
    <t>"propustek - vyústění"</t>
  </si>
  <si>
    <t>(1,3*2+0,5)*1,0*2</t>
  </si>
  <si>
    <t>56</t>
  </si>
  <si>
    <t>451541111</t>
  </si>
  <si>
    <t>Lože pod potrubí otevřený výkop ze štěrkodrtě</t>
  </si>
  <si>
    <t>-2026273464</t>
  </si>
  <si>
    <t>Lože pod potrubí, stoky a drobné objekty v otevřeném výkopu ze štěrkodrtě 0-63 mm</t>
  </si>
  <si>
    <t>https://podminky.urs.cz/item/CS_URS_2024_02/451541111</t>
  </si>
  <si>
    <t>"propustek"</t>
  </si>
  <si>
    <t>7,6*1,2*0,25</t>
  </si>
  <si>
    <t>57</t>
  </si>
  <si>
    <t>465511511</t>
  </si>
  <si>
    <t>Dlažba z lomového kamene do malty s vyplněním spár maltou a vyspárováním pl do 20 m2 tl 200 mm</t>
  </si>
  <si>
    <t>537348485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</si>
  <si>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</si>
  <si>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https://podminky.urs.cz/item/CS_URS_2024_02/465511511</t>
  </si>
  <si>
    <t>Komunikace pozemní</t>
  </si>
  <si>
    <t>58</t>
  </si>
  <si>
    <t>564871111</t>
  </si>
  <si>
    <t>Podklad ze štěrkodrtě ŠD plochy přes 100 m2 tl 250 mm</t>
  </si>
  <si>
    <t>88034578</t>
  </si>
  <si>
    <t>Podklad ze štěrkodrti ŠD s rozprostřením a zhutněním plochy přes 100 m2, po zhutnění tl. 250 mm</t>
  </si>
  <si>
    <t>https://podminky.urs.cz/item/CS_URS_2024_02/564871111</t>
  </si>
  <si>
    <t>"výhybna" (20,0*2,5+((6,0*2,5)/2))*2</t>
  </si>
  <si>
    <t>"sjezd" 5,35*(4,0+2,0)+6,0*(1,8+6,0+5,8+6,0)+5,0*(3,0+4,5+6,0+3,0)+5,05*3,0</t>
  </si>
  <si>
    <t>59</t>
  </si>
  <si>
    <t>569903311</t>
  </si>
  <si>
    <t>Zřízení zemních krajnic se zhutněním</t>
  </si>
  <si>
    <t>2019370437</t>
  </si>
  <si>
    <t>Zřízení zemních krajnic z hornin jakékoliv třídy se zhutněním</t>
  </si>
  <si>
    <t>https://podminky.urs.cz/item/CS_URS_2024_02/569903311</t>
  </si>
  <si>
    <t>"krajnice"</t>
  </si>
  <si>
    <t>(0,5*2*866,0-(5,35*2+6,0*4+5,0*4+5,05))*0,5</t>
  </si>
  <si>
    <t>60</t>
  </si>
  <si>
    <t>58343959</t>
  </si>
  <si>
    <t>kamenivo drcené hrubé frakce 32/63</t>
  </si>
  <si>
    <t>1357479386</t>
  </si>
  <si>
    <t>"Dle zřízení" 403,125*1,8</t>
  </si>
  <si>
    <t>725,625*1,08 'Přepočtené koeficientem množství</t>
  </si>
  <si>
    <t>61</t>
  </si>
  <si>
    <t>573231106</t>
  </si>
  <si>
    <t>Postřik živičný spojovací ze silniční emulze v množství 0,30 kg/m2</t>
  </si>
  <si>
    <t>1951544859</t>
  </si>
  <si>
    <t>Postřik spojovací PS bez posypu kamenivem ze silniční emulze, v množství 0,30 kg/m2</t>
  </si>
  <si>
    <t>https://podminky.urs.cz/item/CS_URS_2024_02/573231106</t>
  </si>
  <si>
    <t>P</t>
  </si>
  <si>
    <t>Poznámka k položce:_x000d_
rozpor mezi Technickou zprávou (TZ) a vzorovým příčným řezem, pro položku uvažováno dle TZ</t>
  </si>
  <si>
    <t>62</t>
  </si>
  <si>
    <t>574391112</t>
  </si>
  <si>
    <t>Penetrační makadam hrubý PMH tl 120 mm</t>
  </si>
  <si>
    <t>-1398268493</t>
  </si>
  <si>
    <t>Penetrační makadam PM s rozprostřením kameniva na sucho, s prolitím živicí, s posypem drtí a se zhutněním hrubý (PMH) z kameniva hrubého drceného, po zhutnění tl. 120 mm</t>
  </si>
  <si>
    <t>https://podminky.urs.cz/item/CS_URS_2024_02/574391112</t>
  </si>
  <si>
    <t>63</t>
  </si>
  <si>
    <t>577134111</t>
  </si>
  <si>
    <t>Asfaltový beton vrstva obrusná ACO 11+ (ABS) tř. I tl 40 mm š do 3 m z nemodifikovaného asfaltu</t>
  </si>
  <si>
    <t>75805516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</si>
  <si>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</si>
  <si>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</si>
  <si>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"nová komunikace" 866,0*3,0</t>
  </si>
  <si>
    <t>"rozšíření v místě napojení komunikací" (12,0*6,0)/2</t>
  </si>
  <si>
    <t>64</t>
  </si>
  <si>
    <t>597361121</t>
  </si>
  <si>
    <t>Svodnice ocelová š 120 mm kotvená do betonu</t>
  </si>
  <si>
    <t>331213032</t>
  </si>
  <si>
    <t>Svodnice vody ocelová šířky 120 mm, kotvená do betonu</t>
  </si>
  <si>
    <t>https://podminky.urs.cz/item/CS_URS_2024_02/597361121</t>
  </si>
  <si>
    <t>"v km 0,063" 4,2</t>
  </si>
  <si>
    <t>Trubní vedení</t>
  </si>
  <si>
    <t>65</t>
  </si>
  <si>
    <t>899623171</t>
  </si>
  <si>
    <t>Obetonování potrubí nebo zdiva stok betonem prostým tř. C 25/30 v otevřeném výkopu</t>
  </si>
  <si>
    <t>-1622410083</t>
  </si>
  <si>
    <t>Obetonování potrubí nebo zdiva stok betonem prostým v otevřeném výkopu, betonem tř. C 25/30</t>
  </si>
  <si>
    <t>https://podminky.urs.cz/item/CS_URS_2024_02/899623171</t>
  </si>
  <si>
    <t>Poznámka k položce:_x000d_
XF3</t>
  </si>
  <si>
    <t>(1,2*0,15+((1,2*0,35)/2))*7,6</t>
  </si>
  <si>
    <t>"odečet potrubí" -3,14*0,2*0,2*(7,6)</t>
  </si>
  <si>
    <t>66</t>
  </si>
  <si>
    <t>899643121</t>
  </si>
  <si>
    <t>Bednění pro obetonování potrubí otevřený výkop zřízení</t>
  </si>
  <si>
    <t>-1734551248</t>
  </si>
  <si>
    <t>Bednění pro obetonování potrubí v otevřeném výkopu zřízení</t>
  </si>
  <si>
    <t>https://podminky.urs.cz/item/CS_URS_2024_02/899643121</t>
  </si>
  <si>
    <t>(2*0,15)*7,6</t>
  </si>
  <si>
    <t>67</t>
  </si>
  <si>
    <t>899643122</t>
  </si>
  <si>
    <t>Bednění pro obetonování potrubí otevřený výkop odstranění</t>
  </si>
  <si>
    <t>-1693461283</t>
  </si>
  <si>
    <t>Bednění pro obetonování potrubí v otevřeném výkopu odstranění</t>
  </si>
  <si>
    <t>https://podminky.urs.cz/item/CS_URS_2024_02/899643122</t>
  </si>
  <si>
    <t>Ostatní konstrukce a práce, bourání</t>
  </si>
  <si>
    <t>91</t>
  </si>
  <si>
    <t>Doplňující konstrukce a práce pozemních komunikací, letišť a ploch</t>
  </si>
  <si>
    <t>68</t>
  </si>
  <si>
    <t>912211111</t>
  </si>
  <si>
    <t>Montáž směrového sloupku silničního plastového prosté uložení bez betonového základu</t>
  </si>
  <si>
    <t>1654192475</t>
  </si>
  <si>
    <t>Montáž směrového sloupku plastového s odrazkou prostým uložením bez betonového základu silničního</t>
  </si>
  <si>
    <t>https://podminky.urs.cz/item/CS_URS_2024_02/912211111</t>
  </si>
  <si>
    <t>"sjezd z komunikace" 3</t>
  </si>
  <si>
    <t>69</t>
  </si>
  <si>
    <t>40445158</t>
  </si>
  <si>
    <t>sloupek směrový silniční plastový 1,2m</t>
  </si>
  <si>
    <t>682596993</t>
  </si>
  <si>
    <t>"Dle montáže" 3</t>
  </si>
  <si>
    <t>70</t>
  </si>
  <si>
    <t>915R01</t>
  </si>
  <si>
    <t>Opětovné provedení značení na stáv.komunikacích</t>
  </si>
  <si>
    <t>2040015535</t>
  </si>
  <si>
    <t>71</t>
  </si>
  <si>
    <t>916131113</t>
  </si>
  <si>
    <t>Osazení silničního obrubníku betonového ležatého s boční opěrou do lože z betonu prostého</t>
  </si>
  <si>
    <t>1114247893</t>
  </si>
  <si>
    <t>Osazení silničního obrubníku betonového se zřízením lože, s vyplněním a zatřením spár cementovou maltou ležatého s boční opěrou z betonu prostého, do lože z betonu prostého</t>
  </si>
  <si>
    <t>https://podminky.urs.cz/item/CS_URS_2024_02/916131113</t>
  </si>
  <si>
    <t>"sjezd" 5,35*2+6,0*4+5,0*4+5,05</t>
  </si>
  <si>
    <t>72</t>
  </si>
  <si>
    <t>59217029</t>
  </si>
  <si>
    <t>obrubník silniční betonový nájezdový 1000x150x150mm</t>
  </si>
  <si>
    <t>-1595725407</t>
  </si>
  <si>
    <t>"Dle osazení" 59,75</t>
  </si>
  <si>
    <t>59,75*1,02 'Přepočtené koeficientem množství</t>
  </si>
  <si>
    <t>73</t>
  </si>
  <si>
    <t>919441211</t>
  </si>
  <si>
    <t>Čelo propustku z lomového kamene pro propustek z trub DN 300 až 500</t>
  </si>
  <si>
    <t>-195777974</t>
  </si>
  <si>
    <t>Čelo propustku včetně římsy ze zdiva z lomového kamene, pro propustek z trub DN 300 až 500 mm</t>
  </si>
  <si>
    <t>https://podminky.urs.cz/item/CS_URS_2024_02/919441211</t>
  </si>
  <si>
    <t>"propustek" 2</t>
  </si>
  <si>
    <t>74</t>
  </si>
  <si>
    <t>919521120</t>
  </si>
  <si>
    <t>Zřízení silničního propustku z trub betonových nebo ŽB DN 400</t>
  </si>
  <si>
    <t>1453488761</t>
  </si>
  <si>
    <t>Zřízení silničního propustku z trub betonových nebo železobetonových DN 400 mm</t>
  </si>
  <si>
    <t>https://podminky.urs.cz/item/CS_URS_2024_02/919521120</t>
  </si>
  <si>
    <t>"propustek" 7,6</t>
  </si>
  <si>
    <t>75</t>
  </si>
  <si>
    <t>59223021</t>
  </si>
  <si>
    <t>trouba betonová hrdlová DN 400</t>
  </si>
  <si>
    <t>1003128176</t>
  </si>
  <si>
    <t>"Dle zřízení" 7,6</t>
  </si>
  <si>
    <t>7,6*1,01 'Přepočtené koeficientem množství</t>
  </si>
  <si>
    <t>76</t>
  </si>
  <si>
    <t>919732211</t>
  </si>
  <si>
    <t>Styčná spára napojení nového živičného povrchu na stávající za tepla š 15 mm hl 25 mm s prořezáním</t>
  </si>
  <si>
    <t>-495701990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</si>
  <si>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</si>
  <si>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https://podminky.urs.cz/item/CS_URS_2024_02/919732211</t>
  </si>
  <si>
    <t>21,0</t>
  </si>
  <si>
    <t>93</t>
  </si>
  <si>
    <t>Různé dokončovací konstrukce a práce inženýrských staveb</t>
  </si>
  <si>
    <t>77</t>
  </si>
  <si>
    <t>935112111</t>
  </si>
  <si>
    <t>Osazení příkopového žlabu do betonu tl 100 mm z betonových tvárnic š 500 mm</t>
  </si>
  <si>
    <t>-603811635</t>
  </si>
  <si>
    <t>Osazení betonového příkopového žlabu s vyplněním a zatřením spár cementovou maltou s ložem tl. 100 mm z betonu prostého z betonových příkopových tvárnic šířky do 500 mm</t>
  </si>
  <si>
    <t>https://podminky.urs.cz/item/CS_URS_2024_02/935112111</t>
  </si>
  <si>
    <t>"dle situace"</t>
  </si>
  <si>
    <t>"š.300" 17,0</t>
  </si>
  <si>
    <t>"š.500" 137,0</t>
  </si>
  <si>
    <t>78</t>
  </si>
  <si>
    <t>59227053</t>
  </si>
  <si>
    <t>žlabovka příkopová betonová 300x200x80mm</t>
  </si>
  <si>
    <t>990818168</t>
  </si>
  <si>
    <t>"Dle osazení" 17,0</t>
  </si>
  <si>
    <t>17*1,05 'Přepočtené koeficientem množství</t>
  </si>
  <si>
    <t>79</t>
  </si>
  <si>
    <t>59227054</t>
  </si>
  <si>
    <t>žlabovka příkopová betonová 500x500x130mm</t>
  </si>
  <si>
    <t>-973513485</t>
  </si>
  <si>
    <t>"Dle osazení" 137,0</t>
  </si>
  <si>
    <t>137*1,05 'Přepočtené koeficientem množství</t>
  </si>
  <si>
    <t>80</t>
  </si>
  <si>
    <t>935113211</t>
  </si>
  <si>
    <t>Osazení odvodňovacího betonového žlabu s krycím roštem šířky do 200 mm</t>
  </si>
  <si>
    <t>569086057</t>
  </si>
  <si>
    <t>Osazení odvodňovacího žlabu s krycím roštem betonového šířky do 200 mm</t>
  </si>
  <si>
    <t>https://podminky.urs.cz/item/CS_URS_2024_02/935113211</t>
  </si>
  <si>
    <t>"dle TZ sjezd v km 0,045" 6,0</t>
  </si>
  <si>
    <t>81</t>
  </si>
  <si>
    <t>59227R01</t>
  </si>
  <si>
    <t>žlab odvodňovací dl.1000 mm, D400, E600, můstkový rošt litina,šířka 160mm,stav.v.165-265 mm</t>
  </si>
  <si>
    <t>2058052602</t>
  </si>
  <si>
    <t>"Dle osazení" 6,0</t>
  </si>
  <si>
    <t>6*1,03 'Přepočtené koeficientem množství</t>
  </si>
  <si>
    <t>82</t>
  </si>
  <si>
    <t>938902122</t>
  </si>
  <si>
    <t>Čištění ploch betonových konstrukcí tlakovou vodou</t>
  </si>
  <si>
    <t>-1252375888</t>
  </si>
  <si>
    <t>Čištění nádrží, ploch dřevěných nebo betonových konstrukcí, potrubí ploch betonových konstrukcí tlakovou vodou</t>
  </si>
  <si>
    <t>https://podminky.urs.cz/item/CS_URS_2024_02/938902122</t>
  </si>
  <si>
    <t>(4,45*1,0+4,45*0,5)*2</t>
  </si>
  <si>
    <t>83</t>
  </si>
  <si>
    <t>938902201</t>
  </si>
  <si>
    <t>Čištění příkopů ručně š dna do 400 mm objem nánosu do 0,15 m3/m</t>
  </si>
  <si>
    <t>-1078732737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</si>
  <si>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</si>
  <si>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https://podminky.urs.cz/item/CS_URS_2024_02/938902201</t>
  </si>
  <si>
    <t>"dle TZ po celé délce cesty" 866,0</t>
  </si>
  <si>
    <t>"v km 0,210-0,360" -(360,0-210,0)</t>
  </si>
  <si>
    <t>"v km 0,380-0,590" -(590,0-380,0)</t>
  </si>
  <si>
    <t>84</t>
  </si>
  <si>
    <t>938902202</t>
  </si>
  <si>
    <t>Čištění příkopů ručně š dna do 400 mm objem nánosu přes 0,15 do 0,30 m3/m</t>
  </si>
  <si>
    <t>-1712721073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</si>
  <si>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</si>
  <si>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https://podminky.urs.cz/item/CS_URS_2024_02/938902202</t>
  </si>
  <si>
    <t>"v km 0,210-0,360" (360,0-210,0)</t>
  </si>
  <si>
    <t>85</t>
  </si>
  <si>
    <t>938902205</t>
  </si>
  <si>
    <t>Čištění příkopů ručně š dna přes 400 mm objem nánosu přes 0,15 do 0,30 m3/m</t>
  </si>
  <si>
    <t>-1953455122</t>
  </si>
  <si>
    <t>Čištění příkopů komunikací s odstraněním travnatého porostu nebo nánosu s naložením na dopravní prostředek nebo s přemístěním na hromady na vzdálenost do 20 m ručně při šířce dna přes 400 mm a objemu nánosu přes 0,15 do 0,30 m3/m</t>
  </si>
  <si>
    <t>https://podminky.urs.cz/item/CS_URS_2024_02/938902205</t>
  </si>
  <si>
    <t>"v km 0,380-0,590" (590,0-380,0)</t>
  </si>
  <si>
    <t>86</t>
  </si>
  <si>
    <t>938902422</t>
  </si>
  <si>
    <t>Čištění propustků strojně tlakovou vodou D přes 500 do 1000 mm při tl nánosu přes 25 do 50% DN</t>
  </si>
  <si>
    <t>1391789322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</si>
  <si>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</si>
  <si>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https://podminky.urs.cz/item/CS_URS_2024_02/938902422</t>
  </si>
  <si>
    <t>"dle TZ stávající propustek"</t>
  </si>
  <si>
    <t>4,0</t>
  </si>
  <si>
    <t>87</t>
  </si>
  <si>
    <t>938909111</t>
  </si>
  <si>
    <t>Čištění vozovek metením strojně podkladu nebo krytu štěrkového</t>
  </si>
  <si>
    <t>278620468</t>
  </si>
  <si>
    <t>Čištění vozovek metením bláta, prachu nebo hlinitého nánosu s odklizením na hromady na vzdálenost do 20 m nebo naložením na dopravní prostředek strojně povrchu podkladu nebo krytu štěrkového</t>
  </si>
  <si>
    <t>https://podminky.urs.cz/item/CS_URS_2024_02/938909111</t>
  </si>
  <si>
    <t>"dle TZ očištění stávající komunikace před pokládkou makadamu"</t>
  </si>
  <si>
    <t>88</t>
  </si>
  <si>
    <t>938909311</t>
  </si>
  <si>
    <t>Čištění vozovek metením strojně podkladu nebo krytu betonového nebo živičného</t>
  </si>
  <si>
    <t>1695163889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</si>
  <si>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</si>
  <si>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https://podminky.urs.cz/item/CS_URS_2024_02/938909311</t>
  </si>
  <si>
    <t xml:space="preserve">"očištění navrhovaných vozovek" </t>
  </si>
  <si>
    <t>"stávající komunikace III/1622" 200,0</t>
  </si>
  <si>
    <t>"rezerva (5%)" 0,05*3160,35</t>
  </si>
  <si>
    <t>96</t>
  </si>
  <si>
    <t>Bourání konstrukcí</t>
  </si>
  <si>
    <t>997</t>
  </si>
  <si>
    <t>Přesun sutě</t>
  </si>
  <si>
    <t>89</t>
  </si>
  <si>
    <t>997002511</t>
  </si>
  <si>
    <t>Vodorovné přemístění suti a vybouraných hmot bez naložení ale se složením a urovnáním do 1 km</t>
  </si>
  <si>
    <t>-1806857424</t>
  </si>
  <si>
    <t>Vodorovné přemístění suti a vybouraných hmot bez naložení, se složením a hrubým urovnáním na vzdálenost do 1 km</t>
  </si>
  <si>
    <t>https://podminky.urs.cz/item/CS_URS_2024_02/997002511</t>
  </si>
  <si>
    <t>229,445</t>
  </si>
  <si>
    <t>"stromy" 15,3*0,9</t>
  </si>
  <si>
    <t>90</t>
  </si>
  <si>
    <t>997002519</t>
  </si>
  <si>
    <t>Příplatek ZKD 1 km přemístění suti a vybouraných hmot</t>
  </si>
  <si>
    <t>1128384012</t>
  </si>
  <si>
    <t>Vodorovné přemístění suti a vybouraných hmot bez naložení, se složením a hrubým urovnáním Příplatek k ceně za každý další započatý 1 km přes 1 km</t>
  </si>
  <si>
    <t>https://podminky.urs.cz/item/CS_URS_2024_02/997002519</t>
  </si>
  <si>
    <t>"do 54 km (Hůry)" 53*229,445</t>
  </si>
  <si>
    <t>"dřevo odhad do 20 km" 19*13,77</t>
  </si>
  <si>
    <t>997002611</t>
  </si>
  <si>
    <t>Nakládání suti a vybouraných hmot</t>
  </si>
  <si>
    <t>755429099</t>
  </si>
  <si>
    <t>Nakládání suti a vybouraných hmot na dopravní prostředek pro vodorovné přemístění</t>
  </si>
  <si>
    <t>https://podminky.urs.cz/item/CS_URS_2024_02/997002611</t>
  </si>
  <si>
    <t>92</t>
  </si>
  <si>
    <t>997013655</t>
  </si>
  <si>
    <t>Poplatek za uložení na skládce (skládkovné) zeminy a kamení kód odpadu 17 05 04</t>
  </si>
  <si>
    <t>991511618</t>
  </si>
  <si>
    <t>Poplatek za uložení stavebního odpadu na skládce (skládkovné) zeminy a kamení zatříděného do Katalogu odpadů pod kódem 17 05 04</t>
  </si>
  <si>
    <t>https://podminky.urs.cz/item/CS_URS_2024_02/997013655</t>
  </si>
  <si>
    <t>229,445-118,873</t>
  </si>
  <si>
    <t>997013811</t>
  </si>
  <si>
    <t>Poplatek za uložení na skládce (skládkovné) stavebního odpadu dřevěného kód odpadu 17 02 01</t>
  </si>
  <si>
    <t>-1064830610</t>
  </si>
  <si>
    <t>Poplatek za uložení stavebního odpadu na skládce (skládkovné) dřevěného zatříděného do Katalogu odpadů pod kódem 17 02 01</t>
  </si>
  <si>
    <t>https://podminky.urs.cz/item/CS_URS_2024_02/997013811</t>
  </si>
  <si>
    <t>94</t>
  </si>
  <si>
    <t>997013871</t>
  </si>
  <si>
    <t>Poplatek za uložení stavebního odpadu na recyklační skládce (skládkovné) směsného stavebního a demoličního kód odpadu 17 09 04</t>
  </si>
  <si>
    <t>-1055618226</t>
  </si>
  <si>
    <t>Poplatek za uložení stavebního odpadu na recyklační skládce (skládkovné) směsného stavebního a demoličního zatříděného do Katalogu odpadů pod kódem 17 09 04</t>
  </si>
  <si>
    <t>https://podminky.urs.cz/item/CS_URS_2024_02/997013871</t>
  </si>
  <si>
    <t>0,546+51,96+66,367</t>
  </si>
  <si>
    <t>998</t>
  </si>
  <si>
    <t>Přesun hmot</t>
  </si>
  <si>
    <t>95</t>
  </si>
  <si>
    <t>998225111</t>
  </si>
  <si>
    <t>Přesun hmot pro pozemní komunikace s krytem z kamene, monolitickým betonovým nebo živičným</t>
  </si>
  <si>
    <t>1916040051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</si>
  <si>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</si>
  <si>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</si>
  <si>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998233013</t>
  </si>
  <si>
    <t>Přibližování jehličnatého nebo měkkého listnatého dřeva traktorem do 100 m hmotnatosti přes 0,14 do 0,19 m3</t>
  </si>
  <si>
    <t>2081893693</t>
  </si>
  <si>
    <t>Přibližování dříví traktorem z místa pokácení na odvozní místo jehličnaté a listnaté měkké do 100 m, průměrné hmotnatosti přes 0,14 do 0,19 m3</t>
  </si>
  <si>
    <t>https://podminky.urs.cz/item/CS_URS_2024_02/998233013</t>
  </si>
  <si>
    <t>"odhad" 1,7*9</t>
  </si>
  <si>
    <t>97</t>
  </si>
  <si>
    <t>998233022</t>
  </si>
  <si>
    <t>Příplatek ZKD 100 m přibližování měkkého dřeva traktorem hmotnatosti přes 0,14 do 0,49 m3</t>
  </si>
  <si>
    <t>-469002802</t>
  </si>
  <si>
    <t>Přibližování dříví traktorem z místa pokácení na odvozní místo jehličnaté a listnaté měkké Příplatek za každých dalších 100 m přibližování, při průměrné hmotnatosti přes 0,14 do 0,49 m3</t>
  </si>
  <si>
    <t>https://podminky.urs.cz/item/CS_URS_2024_02/998233022</t>
  </si>
  <si>
    <t>"do 900 m" 9*15,3</t>
  </si>
  <si>
    <t>SO 02 - Napojení sousední k.ú. Šafléřov</t>
  </si>
  <si>
    <t>111211101</t>
  </si>
  <si>
    <t>Odstranění křovin a stromů průměru kmene do 100 mm i s kořeny sklonu terénu do 1:5 ručně</t>
  </si>
  <si>
    <t>934612334</t>
  </si>
  <si>
    <t>Odstranění křovin a stromů s odstraněním kořenů ručně průměru kmene do 100 mm jakékoliv plochy v rovině nebo ve svahu o sklonu do 1:5</t>
  </si>
  <si>
    <t>https://podminky.urs.cz/item/CS_URS_2024_02/111211101</t>
  </si>
  <si>
    <t>"napojení na stávající komunikaci v KÚ na pozemek 671" 0,4*6,0</t>
  </si>
  <si>
    <t>121151103</t>
  </si>
  <si>
    <t>Sejmutí ornice plochy do 100 m2 tl vrstvy do 200 mm strojně</t>
  </si>
  <si>
    <t>748059174</t>
  </si>
  <si>
    <t>Sejmutí ornice strojně při souvislé ploše do 100 m2, tl. vrstvy do 200 mm</t>
  </si>
  <si>
    <t>https://podminky.urs.cz/item/CS_URS_2024_02/121151103</t>
  </si>
  <si>
    <t>"napojení na stávající komunikaci v KÚ na pozemek 671" (0,6+0,3)*6,0</t>
  </si>
  <si>
    <t>122252203</t>
  </si>
  <si>
    <t>Odkopávky a prokopávky nezapažené pro silnice a dálnice v hornině třídy těžitelnosti I objem do 100 m3 strojně</t>
  </si>
  <si>
    <t>-1581480514</t>
  </si>
  <si>
    <t>Odkopávky a prokopávky nezapažené pro silnice a dálnice strojně v hornině třídy těžitelnosti I do 100 m3</t>
  </si>
  <si>
    <t>https://podminky.urs.cz/item/CS_URS_2024_02/122252203</t>
  </si>
  <si>
    <t>"napojení na stávající komunikaci v KÚ na pozemek 671" 4,0*6,0*(0,15*2)</t>
  </si>
  <si>
    <t>-843530596</t>
  </si>
  <si>
    <t>"na deponii" 5,400*0,15</t>
  </si>
  <si>
    <t>2063379288</t>
  </si>
  <si>
    <t>"odkopávky" 7,200</t>
  </si>
  <si>
    <t>-1435275279</t>
  </si>
  <si>
    <t>"do 42 km (Planá)" 32*7,200</t>
  </si>
  <si>
    <t>1005469282</t>
  </si>
  <si>
    <t>1,9*7,200</t>
  </si>
  <si>
    <t>156257176</t>
  </si>
  <si>
    <t>"na skládku" 7,200</t>
  </si>
  <si>
    <t>564851011</t>
  </si>
  <si>
    <t>Podklad ze štěrkodrtě ŠD plochy do 100 m2 tl 150 mm</t>
  </si>
  <si>
    <t>-1294505329</t>
  </si>
  <si>
    <t>Podklad ze štěrkodrti ŠD s rozprostřením a zhutněním plochy jednotlivě do 100 m2, po zhutnění tl. 150 mm</t>
  </si>
  <si>
    <t>https://podminky.urs.cz/item/CS_URS_2024_02/564851011</t>
  </si>
  <si>
    <t>"napojení na stávající komunikaci v KÚ na pozemek 671" 4,0*6,0</t>
  </si>
  <si>
    <t>564950413</t>
  </si>
  <si>
    <t>Podklad z asfaltového recyklátu plochy do 100 m2 tl 150 mm</t>
  </si>
  <si>
    <t>238262860</t>
  </si>
  <si>
    <t>Podklad nebo podsyp z asfaltového recyklátu s rozprostřením a zhutněním plochy jednotlivě do 100 m2, po zhutnění tl. 150 mm</t>
  </si>
  <si>
    <t>https://podminky.urs.cz/item/CS_URS_2024_02/564950413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</si>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</sst>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3" TargetMode="External" /><Relationship Id="rId2" Type="http://schemas.openxmlformats.org/officeDocument/2006/relationships/hyperlink" Target="https://podminky.urs.cz/item/CS_URS_2024_02/111251102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51113" TargetMode="External" /><Relationship Id="rId5" Type="http://schemas.openxmlformats.org/officeDocument/2006/relationships/hyperlink" Target="https://podminky.urs.cz/item/CS_URS_2024_02/112151114" TargetMode="External" /><Relationship Id="rId6" Type="http://schemas.openxmlformats.org/officeDocument/2006/relationships/hyperlink" Target="https://podminky.urs.cz/item/CS_URS_2024_02/112151115" TargetMode="External" /><Relationship Id="rId7" Type="http://schemas.openxmlformats.org/officeDocument/2006/relationships/hyperlink" Target="https://podminky.urs.cz/item/CS_URS_2024_02/112151124" TargetMode="External" /><Relationship Id="rId8" Type="http://schemas.openxmlformats.org/officeDocument/2006/relationships/hyperlink" Target="https://podminky.urs.cz/item/CS_URS_2024_02/112251102" TargetMode="External" /><Relationship Id="rId9" Type="http://schemas.openxmlformats.org/officeDocument/2006/relationships/hyperlink" Target="https://podminky.urs.cz/item/CS_URS_2024_02/112251103" TargetMode="External" /><Relationship Id="rId10" Type="http://schemas.openxmlformats.org/officeDocument/2006/relationships/hyperlink" Target="https://podminky.urs.cz/item/CS_URS_2024_02/112251108" TargetMode="External" /><Relationship Id="rId11" Type="http://schemas.openxmlformats.org/officeDocument/2006/relationships/hyperlink" Target="https://podminky.urs.cz/item/CS_URS_2024_02/121151123" TargetMode="External" /><Relationship Id="rId12" Type="http://schemas.openxmlformats.org/officeDocument/2006/relationships/hyperlink" Target="https://podminky.urs.cz/item/CS_URS_2024_02/122252204" TargetMode="External" /><Relationship Id="rId13" Type="http://schemas.openxmlformats.org/officeDocument/2006/relationships/hyperlink" Target="https://podminky.urs.cz/item/CS_URS_2024_02/129253101" TargetMode="External" /><Relationship Id="rId14" Type="http://schemas.openxmlformats.org/officeDocument/2006/relationships/hyperlink" Target="https://podminky.urs.cz/item/CS_URS_2024_02/131251100" TargetMode="External" /><Relationship Id="rId15" Type="http://schemas.openxmlformats.org/officeDocument/2006/relationships/hyperlink" Target="https://podminky.urs.cz/item/CS_URS_2024_02/132212131" TargetMode="External" /><Relationship Id="rId16" Type="http://schemas.openxmlformats.org/officeDocument/2006/relationships/hyperlink" Target="https://podminky.urs.cz/item/CS_URS_2024_02/132251252" TargetMode="External" /><Relationship Id="rId17" Type="http://schemas.openxmlformats.org/officeDocument/2006/relationships/hyperlink" Target="https://podminky.urs.cz/item/CS_URS_2024_02/132254104" TargetMode="External" /><Relationship Id="rId18" Type="http://schemas.openxmlformats.org/officeDocument/2006/relationships/hyperlink" Target="https://podminky.urs.cz/item/CS_URS_2024_02/132354103" TargetMode="External" /><Relationship Id="rId19" Type="http://schemas.openxmlformats.org/officeDocument/2006/relationships/hyperlink" Target="https://podminky.urs.cz/item/CS_URS_2024_02/151101101" TargetMode="External" /><Relationship Id="rId20" Type="http://schemas.openxmlformats.org/officeDocument/2006/relationships/hyperlink" Target="https://podminky.urs.cz/item/CS_URS_2024_02/151101111" TargetMode="External" /><Relationship Id="rId21" Type="http://schemas.openxmlformats.org/officeDocument/2006/relationships/hyperlink" Target="https://podminky.urs.cz/item/CS_URS_2024_02/162306112" TargetMode="External" /><Relationship Id="rId22" Type="http://schemas.openxmlformats.org/officeDocument/2006/relationships/hyperlink" Target="https://podminky.urs.cz/item/CS_URS_2024_02/162351104" TargetMode="External" /><Relationship Id="rId23" Type="http://schemas.openxmlformats.org/officeDocument/2006/relationships/hyperlink" Target="https://podminky.urs.cz/item/CS_URS_2024_02/162751117" TargetMode="External" /><Relationship Id="rId24" Type="http://schemas.openxmlformats.org/officeDocument/2006/relationships/hyperlink" Target="https://podminky.urs.cz/item/CS_URS_2024_02/162751119" TargetMode="External" /><Relationship Id="rId25" Type="http://schemas.openxmlformats.org/officeDocument/2006/relationships/hyperlink" Target="https://podminky.urs.cz/item/CS_URS_2024_02/167103101" TargetMode="External" /><Relationship Id="rId26" Type="http://schemas.openxmlformats.org/officeDocument/2006/relationships/hyperlink" Target="https://podminky.urs.cz/item/CS_URS_2024_02/167151111" TargetMode="External" /><Relationship Id="rId27" Type="http://schemas.openxmlformats.org/officeDocument/2006/relationships/hyperlink" Target="https://podminky.urs.cz/item/CS_URS_2024_02/171152101" TargetMode="External" /><Relationship Id="rId28" Type="http://schemas.openxmlformats.org/officeDocument/2006/relationships/hyperlink" Target="https://podminky.urs.cz/item/CS_URS_2024_02/171201231" TargetMode="External" /><Relationship Id="rId29" Type="http://schemas.openxmlformats.org/officeDocument/2006/relationships/hyperlink" Target="https://podminky.urs.cz/item/CS_URS_2024_02/171251201" TargetMode="External" /><Relationship Id="rId30" Type="http://schemas.openxmlformats.org/officeDocument/2006/relationships/hyperlink" Target="https://podminky.urs.cz/item/CS_URS_2024_02/174151101" TargetMode="External" /><Relationship Id="rId31" Type="http://schemas.openxmlformats.org/officeDocument/2006/relationships/hyperlink" Target="https://podminky.urs.cz/item/CS_URS_2024_02/174251202" TargetMode="External" /><Relationship Id="rId32" Type="http://schemas.openxmlformats.org/officeDocument/2006/relationships/hyperlink" Target="https://podminky.urs.cz/item/CS_URS_2024_02/174251203" TargetMode="External" /><Relationship Id="rId33" Type="http://schemas.openxmlformats.org/officeDocument/2006/relationships/hyperlink" Target="https://podminky.urs.cz/item/CS_URS_2024_02/174251207" TargetMode="External" /><Relationship Id="rId34" Type="http://schemas.openxmlformats.org/officeDocument/2006/relationships/hyperlink" Target="https://podminky.urs.cz/item/CS_URS_2024_02/181351103" TargetMode="External" /><Relationship Id="rId35" Type="http://schemas.openxmlformats.org/officeDocument/2006/relationships/hyperlink" Target="https://podminky.urs.cz/item/CS_URS_2024_02/181411121" TargetMode="External" /><Relationship Id="rId36" Type="http://schemas.openxmlformats.org/officeDocument/2006/relationships/hyperlink" Target="https://podminky.urs.cz/item/CS_URS_2024_02/181411122" TargetMode="External" /><Relationship Id="rId37" Type="http://schemas.openxmlformats.org/officeDocument/2006/relationships/hyperlink" Target="https://podminky.urs.cz/item/CS_URS_2024_02/182151111" TargetMode="External" /><Relationship Id="rId38" Type="http://schemas.openxmlformats.org/officeDocument/2006/relationships/hyperlink" Target="https://podminky.urs.cz/item/CS_URS_2024_02/182251101" TargetMode="External" /><Relationship Id="rId39" Type="http://schemas.openxmlformats.org/officeDocument/2006/relationships/hyperlink" Target="https://podminky.urs.cz/item/CS_URS_2024_02/182351123" TargetMode="External" /><Relationship Id="rId40" Type="http://schemas.openxmlformats.org/officeDocument/2006/relationships/hyperlink" Target="https://podminky.urs.cz/item/CS_URS_2024_02/184818233" TargetMode="External" /><Relationship Id="rId41" Type="http://schemas.openxmlformats.org/officeDocument/2006/relationships/hyperlink" Target="https://podminky.urs.cz/item/CS_URS_2024_02/211531111" TargetMode="External" /><Relationship Id="rId42" Type="http://schemas.openxmlformats.org/officeDocument/2006/relationships/hyperlink" Target="https://podminky.urs.cz/item/CS_URS_2024_02/211971121" TargetMode="External" /><Relationship Id="rId43" Type="http://schemas.openxmlformats.org/officeDocument/2006/relationships/hyperlink" Target="https://podminky.urs.cz/item/CS_URS_2024_02/212532111" TargetMode="External" /><Relationship Id="rId44" Type="http://schemas.openxmlformats.org/officeDocument/2006/relationships/hyperlink" Target="https://podminky.urs.cz/item/CS_URS_2024_02/212755214" TargetMode="External" /><Relationship Id="rId45" Type="http://schemas.openxmlformats.org/officeDocument/2006/relationships/hyperlink" Target="https://podminky.urs.cz/item/CS_URS_2024_02/271572211" TargetMode="External" /><Relationship Id="rId46" Type="http://schemas.openxmlformats.org/officeDocument/2006/relationships/hyperlink" Target="https://podminky.urs.cz/item/CS_URS_2024_02/274316231" TargetMode="External" /><Relationship Id="rId47" Type="http://schemas.openxmlformats.org/officeDocument/2006/relationships/hyperlink" Target="https://podminky.urs.cz/item/CS_URS_2024_02/274356021" TargetMode="External" /><Relationship Id="rId48" Type="http://schemas.openxmlformats.org/officeDocument/2006/relationships/hyperlink" Target="https://podminky.urs.cz/item/CS_URS_2024_02/274356022" TargetMode="External" /><Relationship Id="rId49" Type="http://schemas.openxmlformats.org/officeDocument/2006/relationships/hyperlink" Target="https://podminky.urs.cz/item/CS_URS_2024_02/321312112" TargetMode="External" /><Relationship Id="rId50" Type="http://schemas.openxmlformats.org/officeDocument/2006/relationships/hyperlink" Target="https://podminky.urs.cz/item/CS_URS_2024_02/451311111" TargetMode="External" /><Relationship Id="rId51" Type="http://schemas.openxmlformats.org/officeDocument/2006/relationships/hyperlink" Target="https://podminky.urs.cz/item/CS_URS_2024_02/451541111" TargetMode="External" /><Relationship Id="rId52" Type="http://schemas.openxmlformats.org/officeDocument/2006/relationships/hyperlink" Target="https://podminky.urs.cz/item/CS_URS_2024_02/465511511" TargetMode="External" /><Relationship Id="rId53" Type="http://schemas.openxmlformats.org/officeDocument/2006/relationships/hyperlink" Target="https://podminky.urs.cz/item/CS_URS_2024_02/564871111" TargetMode="External" /><Relationship Id="rId54" Type="http://schemas.openxmlformats.org/officeDocument/2006/relationships/hyperlink" Target="https://podminky.urs.cz/item/CS_URS_2024_02/569903311" TargetMode="External" /><Relationship Id="rId55" Type="http://schemas.openxmlformats.org/officeDocument/2006/relationships/hyperlink" Target="https://podminky.urs.cz/item/CS_URS_2024_02/573231106" TargetMode="External" /><Relationship Id="rId56" Type="http://schemas.openxmlformats.org/officeDocument/2006/relationships/hyperlink" Target="https://podminky.urs.cz/item/CS_URS_2024_02/574391112" TargetMode="External" /><Relationship Id="rId57" Type="http://schemas.openxmlformats.org/officeDocument/2006/relationships/hyperlink" Target="https://podminky.urs.cz/item/CS_URS_2024_02/577134111" TargetMode="External" /><Relationship Id="rId58" Type="http://schemas.openxmlformats.org/officeDocument/2006/relationships/hyperlink" Target="https://podminky.urs.cz/item/CS_URS_2024_02/597361121" TargetMode="External" /><Relationship Id="rId59" Type="http://schemas.openxmlformats.org/officeDocument/2006/relationships/hyperlink" Target="https://podminky.urs.cz/item/CS_URS_2024_02/899623171" TargetMode="External" /><Relationship Id="rId60" Type="http://schemas.openxmlformats.org/officeDocument/2006/relationships/hyperlink" Target="https://podminky.urs.cz/item/CS_URS_2024_02/899643121" TargetMode="External" /><Relationship Id="rId61" Type="http://schemas.openxmlformats.org/officeDocument/2006/relationships/hyperlink" Target="https://podminky.urs.cz/item/CS_URS_2024_02/899643122" TargetMode="External" /><Relationship Id="rId62" Type="http://schemas.openxmlformats.org/officeDocument/2006/relationships/hyperlink" Target="https://podminky.urs.cz/item/CS_URS_2024_02/912211111" TargetMode="External" /><Relationship Id="rId63" Type="http://schemas.openxmlformats.org/officeDocument/2006/relationships/hyperlink" Target="https://podminky.urs.cz/item/CS_URS_2024_02/916131113" TargetMode="External" /><Relationship Id="rId64" Type="http://schemas.openxmlformats.org/officeDocument/2006/relationships/hyperlink" Target="https://podminky.urs.cz/item/CS_URS_2024_02/919441211" TargetMode="External" /><Relationship Id="rId65" Type="http://schemas.openxmlformats.org/officeDocument/2006/relationships/hyperlink" Target="https://podminky.urs.cz/item/CS_URS_2024_02/919521120" TargetMode="External" /><Relationship Id="rId66" Type="http://schemas.openxmlformats.org/officeDocument/2006/relationships/hyperlink" Target="https://podminky.urs.cz/item/CS_URS_2024_02/919732211" TargetMode="External" /><Relationship Id="rId67" Type="http://schemas.openxmlformats.org/officeDocument/2006/relationships/hyperlink" Target="https://podminky.urs.cz/item/CS_URS_2024_02/935112111" TargetMode="External" /><Relationship Id="rId68" Type="http://schemas.openxmlformats.org/officeDocument/2006/relationships/hyperlink" Target="https://podminky.urs.cz/item/CS_URS_2024_02/935113211" TargetMode="External" /><Relationship Id="rId69" Type="http://schemas.openxmlformats.org/officeDocument/2006/relationships/hyperlink" Target="https://podminky.urs.cz/item/CS_URS_2024_02/938902122" TargetMode="External" /><Relationship Id="rId70" Type="http://schemas.openxmlformats.org/officeDocument/2006/relationships/hyperlink" Target="https://podminky.urs.cz/item/CS_URS_2024_02/938902201" TargetMode="External" /><Relationship Id="rId71" Type="http://schemas.openxmlformats.org/officeDocument/2006/relationships/hyperlink" Target="https://podminky.urs.cz/item/CS_URS_2024_02/938902202" TargetMode="External" /><Relationship Id="rId72" Type="http://schemas.openxmlformats.org/officeDocument/2006/relationships/hyperlink" Target="https://podminky.urs.cz/item/CS_URS_2024_02/938902205" TargetMode="External" /><Relationship Id="rId73" Type="http://schemas.openxmlformats.org/officeDocument/2006/relationships/hyperlink" Target="https://podminky.urs.cz/item/CS_URS_2024_02/938902422" TargetMode="External" /><Relationship Id="rId74" Type="http://schemas.openxmlformats.org/officeDocument/2006/relationships/hyperlink" Target="https://podminky.urs.cz/item/CS_URS_2024_02/938909111" TargetMode="External" /><Relationship Id="rId75" Type="http://schemas.openxmlformats.org/officeDocument/2006/relationships/hyperlink" Target="https://podminky.urs.cz/item/CS_URS_2024_02/938909311" TargetMode="External" /><Relationship Id="rId76" Type="http://schemas.openxmlformats.org/officeDocument/2006/relationships/hyperlink" Target="https://podminky.urs.cz/item/CS_URS_2024_02/997002511" TargetMode="External" /><Relationship Id="rId77" Type="http://schemas.openxmlformats.org/officeDocument/2006/relationships/hyperlink" Target="https://podminky.urs.cz/item/CS_URS_2024_02/997002519" TargetMode="External" /><Relationship Id="rId78" Type="http://schemas.openxmlformats.org/officeDocument/2006/relationships/hyperlink" Target="https://podminky.urs.cz/item/CS_URS_2024_02/997002611" TargetMode="External" /><Relationship Id="rId79" Type="http://schemas.openxmlformats.org/officeDocument/2006/relationships/hyperlink" Target="https://podminky.urs.cz/item/CS_URS_2024_02/997013655" TargetMode="External" /><Relationship Id="rId80" Type="http://schemas.openxmlformats.org/officeDocument/2006/relationships/hyperlink" Target="https://podminky.urs.cz/item/CS_URS_2024_02/997013811" TargetMode="External" /><Relationship Id="rId81" Type="http://schemas.openxmlformats.org/officeDocument/2006/relationships/hyperlink" Target="https://podminky.urs.cz/item/CS_URS_2024_02/997013871" TargetMode="External" /><Relationship Id="rId82" Type="http://schemas.openxmlformats.org/officeDocument/2006/relationships/hyperlink" Target="https://podminky.urs.cz/item/CS_URS_2024_02/998225111" TargetMode="External" /><Relationship Id="rId83" Type="http://schemas.openxmlformats.org/officeDocument/2006/relationships/hyperlink" Target="https://podminky.urs.cz/item/CS_URS_2024_02/998233013" TargetMode="External" /><Relationship Id="rId84" Type="http://schemas.openxmlformats.org/officeDocument/2006/relationships/hyperlink" Target="https://podminky.urs.cz/item/CS_URS_2024_02/998233022" TargetMode="External" /><Relationship Id="rId8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1101" TargetMode="External" /><Relationship Id="rId2" Type="http://schemas.openxmlformats.org/officeDocument/2006/relationships/hyperlink" Target="https://podminky.urs.cz/item/CS_URS_2024_02/121151103" TargetMode="External" /><Relationship Id="rId3" Type="http://schemas.openxmlformats.org/officeDocument/2006/relationships/hyperlink" Target="https://podminky.urs.cz/item/CS_URS_2024_02/122252203" TargetMode="External" /><Relationship Id="rId4" Type="http://schemas.openxmlformats.org/officeDocument/2006/relationships/hyperlink" Target="https://podminky.urs.cz/item/CS_URS_2024_02/162306112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564851011" TargetMode="External" /><Relationship Id="rId8" Type="http://schemas.openxmlformats.org/officeDocument/2006/relationships/hyperlink" Target="https://podminky.urs.cz/item/CS_URS_2024_02/564950413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36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24014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Polní cesta VC14-R v k. ú. Ostrov na Šumavě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23. 6. 2025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Obec Malšín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 Jan Dudík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>Ing. Kateřina Votavová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16.5" customHeight="1">
      <c r="A55" s="114" t="s">
        <v>78</v>
      </c>
      <c r="B55" s="115"/>
      <c r="C55" s="116"/>
      <c r="D55" s="117" t="s">
        <v>79</v>
      </c>
      <c r="E55" s="117"/>
      <c r="F55" s="117"/>
      <c r="G55" s="117"/>
      <c r="H55" s="117"/>
      <c r="I55" s="118"/>
      <c r="J55" s="117" t="s">
        <v>80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00 - Vedlejší rozpočto...'!J30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81</v>
      </c>
      <c r="AR55" s="121"/>
      <c r="AS55" s="122">
        <v>0</v>
      </c>
      <c r="AT55" s="123">
        <f>ROUND(SUM(AV55:AW55),2)</f>
        <v>0</v>
      </c>
      <c r="AU55" s="124">
        <f>'SO 00 - Vedlejší rozpočto...'!P80</f>
        <v>0</v>
      </c>
      <c r="AV55" s="123">
        <f>'SO 00 - Vedlejší rozpočto...'!J33</f>
        <v>0</v>
      </c>
      <c r="AW55" s="123">
        <f>'SO 00 - Vedlejší rozpočto...'!J34</f>
        <v>0</v>
      </c>
      <c r="AX55" s="123">
        <f>'SO 00 - Vedlejší rozpočto...'!J35</f>
        <v>0</v>
      </c>
      <c r="AY55" s="123">
        <f>'SO 00 - Vedlejší rozpočto...'!J36</f>
        <v>0</v>
      </c>
      <c r="AZ55" s="123">
        <f>'SO 00 - Vedlejší rozpočto...'!F33</f>
        <v>0</v>
      </c>
      <c r="BA55" s="123">
        <f>'SO 00 - Vedlejší rozpočto...'!F34</f>
        <v>0</v>
      </c>
      <c r="BB55" s="123">
        <f>'SO 00 - Vedlejší rozpočto...'!F35</f>
        <v>0</v>
      </c>
      <c r="BC55" s="123">
        <f>'SO 00 - Vedlejší rozpočto...'!F36</f>
        <v>0</v>
      </c>
      <c r="BD55" s="125">
        <f>'SO 00 - Vedlejší rozpočto...'!F37</f>
        <v>0</v>
      </c>
      <c r="BE55" s="7"/>
      <c r="BT55" s="126" t="s">
        <v>82</v>
      </c>
      <c r="BV55" s="126" t="s">
        <v>76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7" customFormat="1" ht="16.5" customHeight="1">
      <c r="A56" s="114" t="s">
        <v>78</v>
      </c>
      <c r="B56" s="115"/>
      <c r="C56" s="116"/>
      <c r="D56" s="117" t="s">
        <v>85</v>
      </c>
      <c r="E56" s="117"/>
      <c r="F56" s="117"/>
      <c r="G56" s="117"/>
      <c r="H56" s="117"/>
      <c r="I56" s="118"/>
      <c r="J56" s="117" t="s">
        <v>86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01 - Polní cesta VC14-R'!J30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81</v>
      </c>
      <c r="AR56" s="121"/>
      <c r="AS56" s="122">
        <v>0</v>
      </c>
      <c r="AT56" s="123">
        <f>ROUND(SUM(AV56:AW56),2)</f>
        <v>0</v>
      </c>
      <c r="AU56" s="124">
        <f>'SO 01 - Polní cesta VC14-R'!P92</f>
        <v>0</v>
      </c>
      <c r="AV56" s="123">
        <f>'SO 01 - Polní cesta VC14-R'!J33</f>
        <v>0</v>
      </c>
      <c r="AW56" s="123">
        <f>'SO 01 - Polní cesta VC14-R'!J34</f>
        <v>0</v>
      </c>
      <c r="AX56" s="123">
        <f>'SO 01 - Polní cesta VC14-R'!J35</f>
        <v>0</v>
      </c>
      <c r="AY56" s="123">
        <f>'SO 01 - Polní cesta VC14-R'!J36</f>
        <v>0</v>
      </c>
      <c r="AZ56" s="123">
        <f>'SO 01 - Polní cesta VC14-R'!F33</f>
        <v>0</v>
      </c>
      <c r="BA56" s="123">
        <f>'SO 01 - Polní cesta VC14-R'!F34</f>
        <v>0</v>
      </c>
      <c r="BB56" s="123">
        <f>'SO 01 - Polní cesta VC14-R'!F35</f>
        <v>0</v>
      </c>
      <c r="BC56" s="123">
        <f>'SO 01 - Polní cesta VC14-R'!F36</f>
        <v>0</v>
      </c>
      <c r="BD56" s="125">
        <f>'SO 01 - Polní cesta VC14-R'!F37</f>
        <v>0</v>
      </c>
      <c r="BE56" s="7"/>
      <c r="BT56" s="126" t="s">
        <v>82</v>
      </c>
      <c r="BV56" s="126" t="s">
        <v>76</v>
      </c>
      <c r="BW56" s="126" t="s">
        <v>87</v>
      </c>
      <c r="BX56" s="126" t="s">
        <v>5</v>
      </c>
      <c r="CL56" s="126" t="s">
        <v>19</v>
      </c>
      <c r="CM56" s="126" t="s">
        <v>84</v>
      </c>
    </row>
    <row r="57" s="7" customFormat="1" ht="16.5" customHeight="1">
      <c r="A57" s="114" t="s">
        <v>78</v>
      </c>
      <c r="B57" s="115"/>
      <c r="C57" s="116"/>
      <c r="D57" s="117" t="s">
        <v>88</v>
      </c>
      <c r="E57" s="117"/>
      <c r="F57" s="117"/>
      <c r="G57" s="117"/>
      <c r="H57" s="117"/>
      <c r="I57" s="118"/>
      <c r="J57" s="117" t="s">
        <v>89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02 - Napojení sousední...'!J30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81</v>
      </c>
      <c r="AR57" s="121"/>
      <c r="AS57" s="127">
        <v>0</v>
      </c>
      <c r="AT57" s="128">
        <f>ROUND(SUM(AV57:AW57),2)</f>
        <v>0</v>
      </c>
      <c r="AU57" s="129">
        <f>'SO 02 - Napojení sousední...'!P82</f>
        <v>0</v>
      </c>
      <c r="AV57" s="128">
        <f>'SO 02 - Napojení sousední...'!J33</f>
        <v>0</v>
      </c>
      <c r="AW57" s="128">
        <f>'SO 02 - Napojení sousední...'!J34</f>
        <v>0</v>
      </c>
      <c r="AX57" s="128">
        <f>'SO 02 - Napojení sousední...'!J35</f>
        <v>0</v>
      </c>
      <c r="AY57" s="128">
        <f>'SO 02 - Napojení sousední...'!J36</f>
        <v>0</v>
      </c>
      <c r="AZ57" s="128">
        <f>'SO 02 - Napojení sousední...'!F33</f>
        <v>0</v>
      </c>
      <c r="BA57" s="128">
        <f>'SO 02 - Napojení sousední...'!F34</f>
        <v>0</v>
      </c>
      <c r="BB57" s="128">
        <f>'SO 02 - Napojení sousední...'!F35</f>
        <v>0</v>
      </c>
      <c r="BC57" s="128">
        <f>'SO 02 - Napojení sousední...'!F36</f>
        <v>0</v>
      </c>
      <c r="BD57" s="130">
        <f>'SO 02 - Napojení sousední...'!F37</f>
        <v>0</v>
      </c>
      <c r="BE57" s="7"/>
      <c r="BT57" s="126" t="s">
        <v>82</v>
      </c>
      <c r="BV57" s="126" t="s">
        <v>76</v>
      </c>
      <c r="BW57" s="126" t="s">
        <v>90</v>
      </c>
      <c r="BX57" s="126" t="s">
        <v>5</v>
      </c>
      <c r="CL57" s="126" t="s">
        <v>19</v>
      </c>
      <c r="CM57" s="126" t="s">
        <v>84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wzDf7F4k8cS0kRdvk1NFBDJJgreIbVDL5SGn72sj0VyntnSNmJ0z+iAPEPBbkcjcvh4P2z+4VoFjrhKJGemSjQ==" hashValue="STv67Rskg7TEoIUmGtAzG9ob5wJmpaVCuIhruF3azhjjCluwf1EiwPoqAfbvLE6LSgt4PfUL2scWYMcPSyuMWQ==" algorithmName="SHA-512" password="CAEA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0 - Vedlejší rozpočto...'!C2" display="/"/>
    <hyperlink ref="A56" location="'SO 01 - Polní cesta VC14-R'!C2" display="/"/>
    <hyperlink ref="A57" location="'SO 02 - Napojení sousedn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84</v>
      </c>
    </row>
    <row r="4" s="1" customFormat="1" ht="24.96" customHeight="1">
      <c r="B4" s="23"/>
      <c r="D4" s="133" t="s">
        <v>91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Polní cesta VC14-R v k. ú. Ostrov na Šumavě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92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23. 6. 2025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33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35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37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38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40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42</v>
      </c>
      <c r="G32" s="41"/>
      <c r="H32" s="41"/>
      <c r="I32" s="148" t="s">
        <v>41</v>
      </c>
      <c r="J32" s="148" t="s">
        <v>43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44</v>
      </c>
      <c r="E33" s="135" t="s">
        <v>45</v>
      </c>
      <c r="F33" s="150">
        <f>ROUND((SUM(BE80:BE99)),  2)</f>
        <v>0</v>
      </c>
      <c r="G33" s="41"/>
      <c r="H33" s="41"/>
      <c r="I33" s="151">
        <v>0.20999999999999999</v>
      </c>
      <c r="J33" s="150">
        <f>ROUND(((SUM(BE80:BE99))*I33),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46</v>
      </c>
      <c r="F34" s="150">
        <f>ROUND((SUM(BF80:BF99)),  2)</f>
        <v>0</v>
      </c>
      <c r="G34" s="41"/>
      <c r="H34" s="41"/>
      <c r="I34" s="151">
        <v>0.12</v>
      </c>
      <c r="J34" s="150">
        <f>ROUND(((SUM(BF80:BF99))*I34),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47</v>
      </c>
      <c r="F35" s="150">
        <f>ROUND((SUM(BG80:BG99)),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48</v>
      </c>
      <c r="F36" s="150">
        <f>ROUND((SUM(BH80:BH99)),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49</v>
      </c>
      <c r="F37" s="150">
        <f>ROUND((SUM(BI80:BI99)),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Polní cesta VC14-R v k. ú. Ostrov na Šumavě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00 -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23. 6. 2025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Malšín</v>
      </c>
      <c r="G54" s="43"/>
      <c r="H54" s="43"/>
      <c r="I54" s="35" t="s">
        <v>31</v>
      </c>
      <c r="J54" s="39" t="str">
        <f>E21</f>
        <v>Ing. Jan Dudík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Ing. Kateřina Votavová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95</v>
      </c>
      <c r="D57" s="165"/>
      <c r="E57" s="165"/>
      <c r="F57" s="165"/>
      <c r="G57" s="165"/>
      <c r="H57" s="165"/>
      <c r="I57" s="165"/>
      <c r="J57" s="166" t="s">
        <v>96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72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97</v>
      </c>
    </row>
    <row r="60" s="9" customFormat="1" ht="24.96" customHeight="1">
      <c r="A60" s="9"/>
      <c r="B60" s="168"/>
      <c r="C60" s="169"/>
      <c r="D60" s="170" t="s">
        <v>98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99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Polní cesta VC14-R v k. ú. Ostrov na Šumavě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92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SO 00 -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 xml:space="preserve"> </v>
      </c>
      <c r="G74" s="43"/>
      <c r="H74" s="43"/>
      <c r="I74" s="35" t="s">
        <v>23</v>
      </c>
      <c r="J74" s="75" t="str">
        <f>IF(J12="","",J12)</f>
        <v>23. 6. 2025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Obec Malšín</v>
      </c>
      <c r="G76" s="43"/>
      <c r="H76" s="43"/>
      <c r="I76" s="35" t="s">
        <v>31</v>
      </c>
      <c r="J76" s="39" t="str">
        <f>E21</f>
        <v>Ing. Jan Dudík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>Ing. Kateřina Votavová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0" customFormat="1" ht="29.28" customHeight="1">
      <c r="A79" s="174"/>
      <c r="B79" s="175"/>
      <c r="C79" s="176" t="s">
        <v>100</v>
      </c>
      <c r="D79" s="177" t="s">
        <v>59</v>
      </c>
      <c r="E79" s="177" t="s">
        <v>55</v>
      </c>
      <c r="F79" s="177" t="s">
        <v>56</v>
      </c>
      <c r="G79" s="177" t="s">
        <v>101</v>
      </c>
      <c r="H79" s="177" t="s">
        <v>102</v>
      </c>
      <c r="I79" s="177" t="s">
        <v>103</v>
      </c>
      <c r="J79" s="177" t="s">
        <v>96</v>
      </c>
      <c r="K79" s="178" t="s">
        <v>104</v>
      </c>
      <c r="L79" s="179"/>
      <c r="M79" s="95" t="s">
        <v>19</v>
      </c>
      <c r="N79" s="96" t="s">
        <v>44</v>
      </c>
      <c r="O79" s="96" t="s">
        <v>105</v>
      </c>
      <c r="P79" s="96" t="s">
        <v>106</v>
      </c>
      <c r="Q79" s="96" t="s">
        <v>107</v>
      </c>
      <c r="R79" s="96" t="s">
        <v>108</v>
      </c>
      <c r="S79" s="96" t="s">
        <v>109</v>
      </c>
      <c r="T79" s="97" t="s">
        <v>110</v>
      </c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="2" customFormat="1" ht="22.8" customHeight="1">
      <c r="A80" s="41"/>
      <c r="B80" s="42"/>
      <c r="C80" s="102" t="s">
        <v>111</v>
      </c>
      <c r="D80" s="43"/>
      <c r="E80" s="43"/>
      <c r="F80" s="43"/>
      <c r="G80" s="43"/>
      <c r="H80" s="43"/>
      <c r="I80" s="43"/>
      <c r="J80" s="180">
        <f>BK80</f>
        <v>0</v>
      </c>
      <c r="K80" s="43"/>
      <c r="L80" s="47"/>
      <c r="M80" s="98"/>
      <c r="N80" s="181"/>
      <c r="O80" s="99"/>
      <c r="P80" s="182">
        <f>P81</f>
        <v>0</v>
      </c>
      <c r="Q80" s="99"/>
      <c r="R80" s="182">
        <f>R81</f>
        <v>0</v>
      </c>
      <c r="S80" s="99"/>
      <c r="T80" s="183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73</v>
      </c>
      <c r="AU80" s="20" t="s">
        <v>97</v>
      </c>
      <c r="BK80" s="184">
        <f>BK81</f>
        <v>0</v>
      </c>
    </row>
    <row r="81" s="11" customFormat="1" ht="25.92" customHeight="1">
      <c r="A81" s="11"/>
      <c r="B81" s="185"/>
      <c r="C81" s="186"/>
      <c r="D81" s="187" t="s">
        <v>73</v>
      </c>
      <c r="E81" s="188" t="s">
        <v>112</v>
      </c>
      <c r="F81" s="188" t="s">
        <v>80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SUM(P82:P99)</f>
        <v>0</v>
      </c>
      <c r="Q81" s="193"/>
      <c r="R81" s="194">
        <f>SUM(R82:R99)</f>
        <v>0</v>
      </c>
      <c r="S81" s="193"/>
      <c r="T81" s="195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6" t="s">
        <v>113</v>
      </c>
      <c r="AT81" s="197" t="s">
        <v>73</v>
      </c>
      <c r="AU81" s="197" t="s">
        <v>74</v>
      </c>
      <c r="AY81" s="196" t="s">
        <v>114</v>
      </c>
      <c r="BK81" s="198">
        <f>SUM(BK82:BK99)</f>
        <v>0</v>
      </c>
    </row>
    <row r="82" s="2" customFormat="1" ht="16.5" customHeight="1">
      <c r="A82" s="41"/>
      <c r="B82" s="42"/>
      <c r="C82" s="199" t="s">
        <v>82</v>
      </c>
      <c r="D82" s="199" t="s">
        <v>115</v>
      </c>
      <c r="E82" s="200" t="s">
        <v>116</v>
      </c>
      <c r="F82" s="201" t="s">
        <v>117</v>
      </c>
      <c r="G82" s="202" t="s">
        <v>118</v>
      </c>
      <c r="H82" s="203">
        <v>1</v>
      </c>
      <c r="I82" s="204"/>
      <c r="J82" s="205">
        <f>ROUND(I82*H82,2)</f>
        <v>0</v>
      </c>
      <c r="K82" s="201" t="s">
        <v>19</v>
      </c>
      <c r="L82" s="47"/>
      <c r="M82" s="206" t="s">
        <v>19</v>
      </c>
      <c r="N82" s="207" t="s">
        <v>45</v>
      </c>
      <c r="O82" s="8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0" t="s">
        <v>119</v>
      </c>
      <c r="AT82" s="210" t="s">
        <v>115</v>
      </c>
      <c r="AU82" s="210" t="s">
        <v>82</v>
      </c>
      <c r="AY82" s="20" t="s">
        <v>114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20" t="s">
        <v>82</v>
      </c>
      <c r="BK82" s="211">
        <f>ROUND(I82*H82,2)</f>
        <v>0</v>
      </c>
      <c r="BL82" s="20" t="s">
        <v>119</v>
      </c>
      <c r="BM82" s="210" t="s">
        <v>120</v>
      </c>
    </row>
    <row r="83" s="2" customFormat="1">
      <c r="A83" s="41"/>
      <c r="B83" s="42"/>
      <c r="C83" s="43"/>
      <c r="D83" s="212" t="s">
        <v>121</v>
      </c>
      <c r="E83" s="43"/>
      <c r="F83" s="213" t="s">
        <v>117</v>
      </c>
      <c r="G83" s="43"/>
      <c r="H83" s="43"/>
      <c r="I83" s="214"/>
      <c r="J83" s="43"/>
      <c r="K83" s="43"/>
      <c r="L83" s="47"/>
      <c r="M83" s="215"/>
      <c r="N83" s="216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121</v>
      </c>
      <c r="AU83" s="20" t="s">
        <v>82</v>
      </c>
    </row>
    <row r="84" s="2" customFormat="1" ht="16.5" customHeight="1">
      <c r="A84" s="41"/>
      <c r="B84" s="42"/>
      <c r="C84" s="199" t="s">
        <v>84</v>
      </c>
      <c r="D84" s="199" t="s">
        <v>115</v>
      </c>
      <c r="E84" s="200" t="s">
        <v>122</v>
      </c>
      <c r="F84" s="201" t="s">
        <v>123</v>
      </c>
      <c r="G84" s="202" t="s">
        <v>118</v>
      </c>
      <c r="H84" s="203">
        <v>1</v>
      </c>
      <c r="I84" s="204"/>
      <c r="J84" s="205">
        <f>ROUND(I84*H84,2)</f>
        <v>0</v>
      </c>
      <c r="K84" s="201" t="s">
        <v>19</v>
      </c>
      <c r="L84" s="47"/>
      <c r="M84" s="206" t="s">
        <v>19</v>
      </c>
      <c r="N84" s="207" t="s">
        <v>45</v>
      </c>
      <c r="O84" s="87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0" t="s">
        <v>119</v>
      </c>
      <c r="AT84" s="210" t="s">
        <v>115</v>
      </c>
      <c r="AU84" s="210" t="s">
        <v>82</v>
      </c>
      <c r="AY84" s="20" t="s">
        <v>114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20" t="s">
        <v>82</v>
      </c>
      <c r="BK84" s="211">
        <f>ROUND(I84*H84,2)</f>
        <v>0</v>
      </c>
      <c r="BL84" s="20" t="s">
        <v>119</v>
      </c>
      <c r="BM84" s="210" t="s">
        <v>124</v>
      </c>
    </row>
    <row r="85" s="2" customFormat="1">
      <c r="A85" s="41"/>
      <c r="B85" s="42"/>
      <c r="C85" s="43"/>
      <c r="D85" s="212" t="s">
        <v>121</v>
      </c>
      <c r="E85" s="43"/>
      <c r="F85" s="213" t="s">
        <v>123</v>
      </c>
      <c r="G85" s="43"/>
      <c r="H85" s="43"/>
      <c r="I85" s="214"/>
      <c r="J85" s="43"/>
      <c r="K85" s="43"/>
      <c r="L85" s="47"/>
      <c r="M85" s="215"/>
      <c r="N85" s="216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121</v>
      </c>
      <c r="AU85" s="20" t="s">
        <v>82</v>
      </c>
    </row>
    <row r="86" s="2" customFormat="1" ht="16.5" customHeight="1">
      <c r="A86" s="41"/>
      <c r="B86" s="42"/>
      <c r="C86" s="199" t="s">
        <v>125</v>
      </c>
      <c r="D86" s="199" t="s">
        <v>115</v>
      </c>
      <c r="E86" s="200" t="s">
        <v>126</v>
      </c>
      <c r="F86" s="201" t="s">
        <v>127</v>
      </c>
      <c r="G86" s="202" t="s">
        <v>118</v>
      </c>
      <c r="H86" s="203">
        <v>1</v>
      </c>
      <c r="I86" s="204"/>
      <c r="J86" s="205">
        <f>ROUND(I86*H86,2)</f>
        <v>0</v>
      </c>
      <c r="K86" s="201" t="s">
        <v>19</v>
      </c>
      <c r="L86" s="47"/>
      <c r="M86" s="206" t="s">
        <v>19</v>
      </c>
      <c r="N86" s="207" t="s">
        <v>45</v>
      </c>
      <c r="O86" s="87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0" t="s">
        <v>119</v>
      </c>
      <c r="AT86" s="210" t="s">
        <v>115</v>
      </c>
      <c r="AU86" s="210" t="s">
        <v>82</v>
      </c>
      <c r="AY86" s="20" t="s">
        <v>114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20" t="s">
        <v>82</v>
      </c>
      <c r="BK86" s="211">
        <f>ROUND(I86*H86,2)</f>
        <v>0</v>
      </c>
      <c r="BL86" s="20" t="s">
        <v>119</v>
      </c>
      <c r="BM86" s="210" t="s">
        <v>128</v>
      </c>
    </row>
    <row r="87" s="2" customFormat="1">
      <c r="A87" s="41"/>
      <c r="B87" s="42"/>
      <c r="C87" s="43"/>
      <c r="D87" s="212" t="s">
        <v>121</v>
      </c>
      <c r="E87" s="43"/>
      <c r="F87" s="213" t="s">
        <v>127</v>
      </c>
      <c r="G87" s="43"/>
      <c r="H87" s="43"/>
      <c r="I87" s="214"/>
      <c r="J87" s="43"/>
      <c r="K87" s="43"/>
      <c r="L87" s="47"/>
      <c r="M87" s="215"/>
      <c r="N87" s="216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121</v>
      </c>
      <c r="AU87" s="20" t="s">
        <v>82</v>
      </c>
    </row>
    <row r="88" s="2" customFormat="1" ht="16.5" customHeight="1">
      <c r="A88" s="41"/>
      <c r="B88" s="42"/>
      <c r="C88" s="199" t="s">
        <v>129</v>
      </c>
      <c r="D88" s="199" t="s">
        <v>115</v>
      </c>
      <c r="E88" s="200" t="s">
        <v>130</v>
      </c>
      <c r="F88" s="201" t="s">
        <v>131</v>
      </c>
      <c r="G88" s="202" t="s">
        <v>118</v>
      </c>
      <c r="H88" s="203">
        <v>1</v>
      </c>
      <c r="I88" s="204"/>
      <c r="J88" s="205">
        <f>ROUND(I88*H88,2)</f>
        <v>0</v>
      </c>
      <c r="K88" s="201" t="s">
        <v>19</v>
      </c>
      <c r="L88" s="47"/>
      <c r="M88" s="206" t="s">
        <v>19</v>
      </c>
      <c r="N88" s="207" t="s">
        <v>45</v>
      </c>
      <c r="O88" s="87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0" t="s">
        <v>119</v>
      </c>
      <c r="AT88" s="210" t="s">
        <v>115</v>
      </c>
      <c r="AU88" s="210" t="s">
        <v>82</v>
      </c>
      <c r="AY88" s="20" t="s">
        <v>114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20" t="s">
        <v>82</v>
      </c>
      <c r="BK88" s="211">
        <f>ROUND(I88*H88,2)</f>
        <v>0</v>
      </c>
      <c r="BL88" s="20" t="s">
        <v>119</v>
      </c>
      <c r="BM88" s="210" t="s">
        <v>132</v>
      </c>
    </row>
    <row r="89" s="2" customFormat="1">
      <c r="A89" s="41"/>
      <c r="B89" s="42"/>
      <c r="C89" s="43"/>
      <c r="D89" s="212" t="s">
        <v>121</v>
      </c>
      <c r="E89" s="43"/>
      <c r="F89" s="213" t="s">
        <v>131</v>
      </c>
      <c r="G89" s="43"/>
      <c r="H89" s="43"/>
      <c r="I89" s="214"/>
      <c r="J89" s="43"/>
      <c r="K89" s="43"/>
      <c r="L89" s="47"/>
      <c r="M89" s="215"/>
      <c r="N89" s="21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121</v>
      </c>
      <c r="AU89" s="20" t="s">
        <v>82</v>
      </c>
    </row>
    <row r="90" s="2" customFormat="1" ht="16.5" customHeight="1">
      <c r="A90" s="41"/>
      <c r="B90" s="42"/>
      <c r="C90" s="199" t="s">
        <v>113</v>
      </c>
      <c r="D90" s="199" t="s">
        <v>115</v>
      </c>
      <c r="E90" s="200" t="s">
        <v>133</v>
      </c>
      <c r="F90" s="201" t="s">
        <v>134</v>
      </c>
      <c r="G90" s="202" t="s">
        <v>118</v>
      </c>
      <c r="H90" s="203">
        <v>1</v>
      </c>
      <c r="I90" s="204"/>
      <c r="J90" s="205">
        <f>ROUND(I90*H90,2)</f>
        <v>0</v>
      </c>
      <c r="K90" s="201" t="s">
        <v>19</v>
      </c>
      <c r="L90" s="47"/>
      <c r="M90" s="206" t="s">
        <v>19</v>
      </c>
      <c r="N90" s="207" t="s">
        <v>45</v>
      </c>
      <c r="O90" s="8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0" t="s">
        <v>119</v>
      </c>
      <c r="AT90" s="210" t="s">
        <v>115</v>
      </c>
      <c r="AU90" s="210" t="s">
        <v>82</v>
      </c>
      <c r="AY90" s="20" t="s">
        <v>114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20" t="s">
        <v>82</v>
      </c>
      <c r="BK90" s="211">
        <f>ROUND(I90*H90,2)</f>
        <v>0</v>
      </c>
      <c r="BL90" s="20" t="s">
        <v>119</v>
      </c>
      <c r="BM90" s="210" t="s">
        <v>135</v>
      </c>
    </row>
    <row r="91" s="2" customFormat="1">
      <c r="A91" s="41"/>
      <c r="B91" s="42"/>
      <c r="C91" s="43"/>
      <c r="D91" s="212" t="s">
        <v>121</v>
      </c>
      <c r="E91" s="43"/>
      <c r="F91" s="213" t="s">
        <v>134</v>
      </c>
      <c r="G91" s="43"/>
      <c r="H91" s="43"/>
      <c r="I91" s="214"/>
      <c r="J91" s="43"/>
      <c r="K91" s="43"/>
      <c r="L91" s="47"/>
      <c r="M91" s="215"/>
      <c r="N91" s="21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121</v>
      </c>
      <c r="AU91" s="20" t="s">
        <v>82</v>
      </c>
    </row>
    <row r="92" s="2" customFormat="1" ht="16.5" customHeight="1">
      <c r="A92" s="41"/>
      <c r="B92" s="42"/>
      <c r="C92" s="199" t="s">
        <v>136</v>
      </c>
      <c r="D92" s="199" t="s">
        <v>115</v>
      </c>
      <c r="E92" s="200" t="s">
        <v>137</v>
      </c>
      <c r="F92" s="201" t="s">
        <v>138</v>
      </c>
      <c r="G92" s="202" t="s">
        <v>118</v>
      </c>
      <c r="H92" s="203">
        <v>1</v>
      </c>
      <c r="I92" s="204"/>
      <c r="J92" s="205">
        <f>ROUND(I92*H92,2)</f>
        <v>0</v>
      </c>
      <c r="K92" s="201" t="s">
        <v>19</v>
      </c>
      <c r="L92" s="47"/>
      <c r="M92" s="206" t="s">
        <v>19</v>
      </c>
      <c r="N92" s="207" t="s">
        <v>45</v>
      </c>
      <c r="O92" s="87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0" t="s">
        <v>119</v>
      </c>
      <c r="AT92" s="210" t="s">
        <v>115</v>
      </c>
      <c r="AU92" s="210" t="s">
        <v>82</v>
      </c>
      <c r="AY92" s="20" t="s">
        <v>114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0" t="s">
        <v>82</v>
      </c>
      <c r="BK92" s="211">
        <f>ROUND(I92*H92,2)</f>
        <v>0</v>
      </c>
      <c r="BL92" s="20" t="s">
        <v>119</v>
      </c>
      <c r="BM92" s="210" t="s">
        <v>139</v>
      </c>
    </row>
    <row r="93" s="2" customFormat="1">
      <c r="A93" s="41"/>
      <c r="B93" s="42"/>
      <c r="C93" s="43"/>
      <c r="D93" s="212" t="s">
        <v>121</v>
      </c>
      <c r="E93" s="43"/>
      <c r="F93" s="213" t="s">
        <v>138</v>
      </c>
      <c r="G93" s="43"/>
      <c r="H93" s="43"/>
      <c r="I93" s="214"/>
      <c r="J93" s="43"/>
      <c r="K93" s="43"/>
      <c r="L93" s="47"/>
      <c r="M93" s="215"/>
      <c r="N93" s="21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121</v>
      </c>
      <c r="AU93" s="20" t="s">
        <v>82</v>
      </c>
    </row>
    <row r="94" s="2" customFormat="1" ht="16.5" customHeight="1">
      <c r="A94" s="41"/>
      <c r="B94" s="42"/>
      <c r="C94" s="199" t="s">
        <v>140</v>
      </c>
      <c r="D94" s="199" t="s">
        <v>115</v>
      </c>
      <c r="E94" s="200" t="s">
        <v>141</v>
      </c>
      <c r="F94" s="201" t="s">
        <v>142</v>
      </c>
      <c r="G94" s="202" t="s">
        <v>118</v>
      </c>
      <c r="H94" s="203">
        <v>1</v>
      </c>
      <c r="I94" s="204"/>
      <c r="J94" s="205">
        <f>ROUND(I94*H94,2)</f>
        <v>0</v>
      </c>
      <c r="K94" s="201" t="s">
        <v>19</v>
      </c>
      <c r="L94" s="47"/>
      <c r="M94" s="206" t="s">
        <v>19</v>
      </c>
      <c r="N94" s="207" t="s">
        <v>45</v>
      </c>
      <c r="O94" s="87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0" t="s">
        <v>119</v>
      </c>
      <c r="AT94" s="210" t="s">
        <v>115</v>
      </c>
      <c r="AU94" s="210" t="s">
        <v>82</v>
      </c>
      <c r="AY94" s="20" t="s">
        <v>114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20" t="s">
        <v>82</v>
      </c>
      <c r="BK94" s="211">
        <f>ROUND(I94*H94,2)</f>
        <v>0</v>
      </c>
      <c r="BL94" s="20" t="s">
        <v>119</v>
      </c>
      <c r="BM94" s="210" t="s">
        <v>143</v>
      </c>
    </row>
    <row r="95" s="2" customFormat="1">
      <c r="A95" s="41"/>
      <c r="B95" s="42"/>
      <c r="C95" s="43"/>
      <c r="D95" s="212" t="s">
        <v>121</v>
      </c>
      <c r="E95" s="43"/>
      <c r="F95" s="213" t="s">
        <v>142</v>
      </c>
      <c r="G95" s="43"/>
      <c r="H95" s="43"/>
      <c r="I95" s="214"/>
      <c r="J95" s="43"/>
      <c r="K95" s="43"/>
      <c r="L95" s="47"/>
      <c r="M95" s="215"/>
      <c r="N95" s="21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121</v>
      </c>
      <c r="AU95" s="20" t="s">
        <v>82</v>
      </c>
    </row>
    <row r="96" s="2" customFormat="1" ht="16.5" customHeight="1">
      <c r="A96" s="41"/>
      <c r="B96" s="42"/>
      <c r="C96" s="199" t="s">
        <v>144</v>
      </c>
      <c r="D96" s="199" t="s">
        <v>115</v>
      </c>
      <c r="E96" s="200" t="s">
        <v>145</v>
      </c>
      <c r="F96" s="201" t="s">
        <v>146</v>
      </c>
      <c r="G96" s="202" t="s">
        <v>118</v>
      </c>
      <c r="H96" s="203">
        <v>1</v>
      </c>
      <c r="I96" s="204"/>
      <c r="J96" s="205">
        <f>ROUND(I96*H96,2)</f>
        <v>0</v>
      </c>
      <c r="K96" s="201" t="s">
        <v>19</v>
      </c>
      <c r="L96" s="47"/>
      <c r="M96" s="206" t="s">
        <v>19</v>
      </c>
      <c r="N96" s="207" t="s">
        <v>45</v>
      </c>
      <c r="O96" s="87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0" t="s">
        <v>119</v>
      </c>
      <c r="AT96" s="210" t="s">
        <v>115</v>
      </c>
      <c r="AU96" s="210" t="s">
        <v>82</v>
      </c>
      <c r="AY96" s="20" t="s">
        <v>114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0" t="s">
        <v>82</v>
      </c>
      <c r="BK96" s="211">
        <f>ROUND(I96*H96,2)</f>
        <v>0</v>
      </c>
      <c r="BL96" s="20" t="s">
        <v>119</v>
      </c>
      <c r="BM96" s="210" t="s">
        <v>147</v>
      </c>
    </row>
    <row r="97" s="2" customFormat="1">
      <c r="A97" s="41"/>
      <c r="B97" s="42"/>
      <c r="C97" s="43"/>
      <c r="D97" s="212" t="s">
        <v>121</v>
      </c>
      <c r="E97" s="43"/>
      <c r="F97" s="213" t="s">
        <v>146</v>
      </c>
      <c r="G97" s="43"/>
      <c r="H97" s="43"/>
      <c r="I97" s="214"/>
      <c r="J97" s="43"/>
      <c r="K97" s="43"/>
      <c r="L97" s="47"/>
      <c r="M97" s="215"/>
      <c r="N97" s="21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121</v>
      </c>
      <c r="AU97" s="20" t="s">
        <v>82</v>
      </c>
    </row>
    <row r="98" s="2" customFormat="1" ht="16.5" customHeight="1">
      <c r="A98" s="41"/>
      <c r="B98" s="42"/>
      <c r="C98" s="199" t="s">
        <v>148</v>
      </c>
      <c r="D98" s="199" t="s">
        <v>115</v>
      </c>
      <c r="E98" s="200" t="s">
        <v>149</v>
      </c>
      <c r="F98" s="201" t="s">
        <v>150</v>
      </c>
      <c r="G98" s="202" t="s">
        <v>118</v>
      </c>
      <c r="H98" s="203">
        <v>1</v>
      </c>
      <c r="I98" s="204"/>
      <c r="J98" s="205">
        <f>ROUND(I98*H98,2)</f>
        <v>0</v>
      </c>
      <c r="K98" s="201" t="s">
        <v>19</v>
      </c>
      <c r="L98" s="47"/>
      <c r="M98" s="206" t="s">
        <v>19</v>
      </c>
      <c r="N98" s="207" t="s">
        <v>45</v>
      </c>
      <c r="O98" s="87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0" t="s">
        <v>119</v>
      </c>
      <c r="AT98" s="210" t="s">
        <v>115</v>
      </c>
      <c r="AU98" s="210" t="s">
        <v>82</v>
      </c>
      <c r="AY98" s="20" t="s">
        <v>114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20" t="s">
        <v>82</v>
      </c>
      <c r="BK98" s="211">
        <f>ROUND(I98*H98,2)</f>
        <v>0</v>
      </c>
      <c r="BL98" s="20" t="s">
        <v>119</v>
      </c>
      <c r="BM98" s="210" t="s">
        <v>151</v>
      </c>
    </row>
    <row r="99" s="2" customFormat="1">
      <c r="A99" s="41"/>
      <c r="B99" s="42"/>
      <c r="C99" s="43"/>
      <c r="D99" s="212" t="s">
        <v>121</v>
      </c>
      <c r="E99" s="43"/>
      <c r="F99" s="213" t="s">
        <v>150</v>
      </c>
      <c r="G99" s="43"/>
      <c r="H99" s="43"/>
      <c r="I99" s="214"/>
      <c r="J99" s="43"/>
      <c r="K99" s="43"/>
      <c r="L99" s="47"/>
      <c r="M99" s="217"/>
      <c r="N99" s="218"/>
      <c r="O99" s="219"/>
      <c r="P99" s="219"/>
      <c r="Q99" s="219"/>
      <c r="R99" s="219"/>
      <c r="S99" s="219"/>
      <c r="T99" s="220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121</v>
      </c>
      <c r="AU99" s="20" t="s">
        <v>82</v>
      </c>
    </row>
    <row r="100" s="2" customFormat="1" ht="6.96" customHeight="1">
      <c r="A100" s="41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47"/>
      <c r="M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</sheetData>
  <sheetProtection sheet="1" autoFilter="0" formatColumns="0" formatRows="0" objects="1" scenarios="1" spinCount="100000" saltValue="/7kiTDTVdFvkL5Ais4jAfrfmxdYWpSv7Tj6NnGatMYdbCin3IeNozigo+W7W24emDzveRl1phfab4Ib4Q+7sog==" hashValue="zrOHHShEn+XXfJ5SGMYjG9W9KlS1VrRBW1ThQDiA6SuTHK7Rf8f/Xaw3WB7sxB1Zca3we88pShvmdFawvH+QPQ==" algorithmName="SHA-512" password="CAEA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84</v>
      </c>
    </row>
    <row r="4" s="1" customFormat="1" ht="24.96" customHeight="1">
      <c r="B4" s="23"/>
      <c r="D4" s="133" t="s">
        <v>91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Polní cesta VC14-R v k. ú. Ostrov na Šumavě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92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23. 6. 2025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33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35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37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38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40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42</v>
      </c>
      <c r="G32" s="41"/>
      <c r="H32" s="41"/>
      <c r="I32" s="148" t="s">
        <v>41</v>
      </c>
      <c r="J32" s="148" t="s">
        <v>43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44</v>
      </c>
      <c r="E33" s="135" t="s">
        <v>45</v>
      </c>
      <c r="F33" s="150">
        <f>ROUND((SUM(BE92:BE753)),  2)</f>
        <v>0</v>
      </c>
      <c r="G33" s="41"/>
      <c r="H33" s="41"/>
      <c r="I33" s="151">
        <v>0.20999999999999999</v>
      </c>
      <c r="J33" s="150">
        <f>ROUND(((SUM(BE92:BE753))*I33),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46</v>
      </c>
      <c r="F34" s="150">
        <f>ROUND((SUM(BF92:BF753)),  2)</f>
        <v>0</v>
      </c>
      <c r="G34" s="41"/>
      <c r="H34" s="41"/>
      <c r="I34" s="151">
        <v>0.12</v>
      </c>
      <c r="J34" s="150">
        <f>ROUND(((SUM(BF92:BF753))*I34),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47</v>
      </c>
      <c r="F35" s="150">
        <f>ROUND((SUM(BG92:BG753)),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48</v>
      </c>
      <c r="F36" s="150">
        <f>ROUND((SUM(BH92:BH753)),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49</v>
      </c>
      <c r="F37" s="150">
        <f>ROUND((SUM(BI92:BI753)),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Polní cesta VC14-R v k. ú. Ostrov na Šumavě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Polní cesta VC14-R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23. 6. 2025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Malšín</v>
      </c>
      <c r="G54" s="43"/>
      <c r="H54" s="43"/>
      <c r="I54" s="35" t="s">
        <v>31</v>
      </c>
      <c r="J54" s="39" t="str">
        <f>E21</f>
        <v>Ing. Jan Dudík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Ing. Kateřina Votavová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95</v>
      </c>
      <c r="D57" s="165"/>
      <c r="E57" s="165"/>
      <c r="F57" s="165"/>
      <c r="G57" s="165"/>
      <c r="H57" s="165"/>
      <c r="I57" s="165"/>
      <c r="J57" s="166" t="s">
        <v>96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72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97</v>
      </c>
    </row>
    <row r="60" s="9" customFormat="1" ht="24.96" customHeight="1">
      <c r="A60" s="9"/>
      <c r="B60" s="168"/>
      <c r="C60" s="169"/>
      <c r="D60" s="170" t="s">
        <v>153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154</v>
      </c>
      <c r="E61" s="224"/>
      <c r="F61" s="224"/>
      <c r="G61" s="224"/>
      <c r="H61" s="224"/>
      <c r="I61" s="224"/>
      <c r="J61" s="225">
        <f>J94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155</v>
      </c>
      <c r="E62" s="224"/>
      <c r="F62" s="224"/>
      <c r="G62" s="224"/>
      <c r="H62" s="224"/>
      <c r="I62" s="224"/>
      <c r="J62" s="225">
        <f>J455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156</v>
      </c>
      <c r="E63" s="224"/>
      <c r="F63" s="224"/>
      <c r="G63" s="224"/>
      <c r="H63" s="224"/>
      <c r="I63" s="224"/>
      <c r="J63" s="225">
        <f>J507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157</v>
      </c>
      <c r="E64" s="224"/>
      <c r="F64" s="224"/>
      <c r="G64" s="224"/>
      <c r="H64" s="224"/>
      <c r="I64" s="224"/>
      <c r="J64" s="225">
        <f>J514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158</v>
      </c>
      <c r="E65" s="224"/>
      <c r="F65" s="224"/>
      <c r="G65" s="224"/>
      <c r="H65" s="224"/>
      <c r="I65" s="224"/>
      <c r="J65" s="225">
        <f>J533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159</v>
      </c>
      <c r="E66" s="224"/>
      <c r="F66" s="224"/>
      <c r="G66" s="224"/>
      <c r="H66" s="224"/>
      <c r="I66" s="224"/>
      <c r="J66" s="225">
        <f>J572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1"/>
      <c r="C67" s="222"/>
      <c r="D67" s="223" t="s">
        <v>160</v>
      </c>
      <c r="E67" s="224"/>
      <c r="F67" s="224"/>
      <c r="G67" s="224"/>
      <c r="H67" s="224"/>
      <c r="I67" s="224"/>
      <c r="J67" s="225">
        <f>J590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4.88" customHeight="1">
      <c r="A68" s="12"/>
      <c r="B68" s="221"/>
      <c r="C68" s="222"/>
      <c r="D68" s="223" t="s">
        <v>161</v>
      </c>
      <c r="E68" s="224"/>
      <c r="F68" s="224"/>
      <c r="G68" s="224"/>
      <c r="H68" s="224"/>
      <c r="I68" s="224"/>
      <c r="J68" s="225">
        <f>J591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4.88" customHeight="1">
      <c r="A69" s="12"/>
      <c r="B69" s="221"/>
      <c r="C69" s="222"/>
      <c r="D69" s="223" t="s">
        <v>162</v>
      </c>
      <c r="E69" s="224"/>
      <c r="F69" s="224"/>
      <c r="G69" s="224"/>
      <c r="H69" s="224"/>
      <c r="I69" s="224"/>
      <c r="J69" s="225">
        <f>J633</f>
        <v>0</v>
      </c>
      <c r="K69" s="222"/>
      <c r="L69" s="226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4.88" customHeight="1">
      <c r="A70" s="12"/>
      <c r="B70" s="221"/>
      <c r="C70" s="222"/>
      <c r="D70" s="223" t="s">
        <v>163</v>
      </c>
      <c r="E70" s="224"/>
      <c r="F70" s="224"/>
      <c r="G70" s="224"/>
      <c r="H70" s="224"/>
      <c r="I70" s="224"/>
      <c r="J70" s="225">
        <f>J708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1"/>
      <c r="C71" s="222"/>
      <c r="D71" s="223" t="s">
        <v>164</v>
      </c>
      <c r="E71" s="224"/>
      <c r="F71" s="224"/>
      <c r="G71" s="224"/>
      <c r="H71" s="224"/>
      <c r="I71" s="224"/>
      <c r="J71" s="225">
        <f>J709</f>
        <v>0</v>
      </c>
      <c r="K71" s="222"/>
      <c r="L71" s="226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1"/>
      <c r="C72" s="222"/>
      <c r="D72" s="223" t="s">
        <v>165</v>
      </c>
      <c r="E72" s="224"/>
      <c r="F72" s="224"/>
      <c r="G72" s="224"/>
      <c r="H72" s="224"/>
      <c r="I72" s="224"/>
      <c r="J72" s="225">
        <f>J740</f>
        <v>0</v>
      </c>
      <c r="K72" s="222"/>
      <c r="L72" s="226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99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Polní cesta VC14-R v k. ú. Ostrov na Šumavě</v>
      </c>
      <c r="F82" s="35"/>
      <c r="G82" s="35"/>
      <c r="H82" s="35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92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SO 01 - Polní cesta VC14-R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 xml:space="preserve"> </v>
      </c>
      <c r="G86" s="43"/>
      <c r="H86" s="43"/>
      <c r="I86" s="35" t="s">
        <v>23</v>
      </c>
      <c r="J86" s="75" t="str">
        <f>IF(J12="","",J12)</f>
        <v>23. 6. 2025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Obec Malšín</v>
      </c>
      <c r="G88" s="43"/>
      <c r="H88" s="43"/>
      <c r="I88" s="35" t="s">
        <v>31</v>
      </c>
      <c r="J88" s="39" t="str">
        <f>E21</f>
        <v>Ing. Jan Dudík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IF(E18="","",E18)</f>
        <v>Vyplň údaj</v>
      </c>
      <c r="G89" s="43"/>
      <c r="H89" s="43"/>
      <c r="I89" s="35" t="s">
        <v>35</v>
      </c>
      <c r="J89" s="39" t="str">
        <f>E24</f>
        <v>Ing. Kateřina Votavová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0" customFormat="1" ht="29.28" customHeight="1">
      <c r="A91" s="174"/>
      <c r="B91" s="175"/>
      <c r="C91" s="176" t="s">
        <v>100</v>
      </c>
      <c r="D91" s="177" t="s">
        <v>59</v>
      </c>
      <c r="E91" s="177" t="s">
        <v>55</v>
      </c>
      <c r="F91" s="177" t="s">
        <v>56</v>
      </c>
      <c r="G91" s="177" t="s">
        <v>101</v>
      </c>
      <c r="H91" s="177" t="s">
        <v>102</v>
      </c>
      <c r="I91" s="177" t="s">
        <v>103</v>
      </c>
      <c r="J91" s="177" t="s">
        <v>96</v>
      </c>
      <c r="K91" s="178" t="s">
        <v>104</v>
      </c>
      <c r="L91" s="179"/>
      <c r="M91" s="95" t="s">
        <v>19</v>
      </c>
      <c r="N91" s="96" t="s">
        <v>44</v>
      </c>
      <c r="O91" s="96" t="s">
        <v>105</v>
      </c>
      <c r="P91" s="96" t="s">
        <v>106</v>
      </c>
      <c r="Q91" s="96" t="s">
        <v>107</v>
      </c>
      <c r="R91" s="96" t="s">
        <v>108</v>
      </c>
      <c r="S91" s="96" t="s">
        <v>109</v>
      </c>
      <c r="T91" s="97" t="s">
        <v>110</v>
      </c>
      <c r="U91" s="174"/>
      <c r="V91" s="174"/>
      <c r="W91" s="174"/>
      <c r="X91" s="174"/>
      <c r="Y91" s="174"/>
      <c r="Z91" s="174"/>
      <c r="AA91" s="174"/>
      <c r="AB91" s="174"/>
      <c r="AC91" s="174"/>
      <c r="AD91" s="174"/>
      <c r="AE91" s="174"/>
    </row>
    <row r="92" s="2" customFormat="1" ht="22.8" customHeight="1">
      <c r="A92" s="41"/>
      <c r="B92" s="42"/>
      <c r="C92" s="102" t="s">
        <v>111</v>
      </c>
      <c r="D92" s="43"/>
      <c r="E92" s="43"/>
      <c r="F92" s="43"/>
      <c r="G92" s="43"/>
      <c r="H92" s="43"/>
      <c r="I92" s="43"/>
      <c r="J92" s="180">
        <f>BK92</f>
        <v>0</v>
      </c>
      <c r="K92" s="43"/>
      <c r="L92" s="47"/>
      <c r="M92" s="98"/>
      <c r="N92" s="181"/>
      <c r="O92" s="99"/>
      <c r="P92" s="182">
        <f>P93</f>
        <v>0</v>
      </c>
      <c r="Q92" s="99"/>
      <c r="R92" s="182">
        <f>R93</f>
        <v>892.73588167999992</v>
      </c>
      <c r="S92" s="99"/>
      <c r="T92" s="183">
        <f>T93</f>
        <v>229.44535999999999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73</v>
      </c>
      <c r="AU92" s="20" t="s">
        <v>97</v>
      </c>
      <c r="BK92" s="184">
        <f>BK93</f>
        <v>0</v>
      </c>
    </row>
    <row r="93" s="11" customFormat="1" ht="25.92" customHeight="1">
      <c r="A93" s="11"/>
      <c r="B93" s="185"/>
      <c r="C93" s="186"/>
      <c r="D93" s="187" t="s">
        <v>73</v>
      </c>
      <c r="E93" s="188" t="s">
        <v>166</v>
      </c>
      <c r="F93" s="188" t="s">
        <v>167</v>
      </c>
      <c r="G93" s="186"/>
      <c r="H93" s="186"/>
      <c r="I93" s="189"/>
      <c r="J93" s="190">
        <f>BK93</f>
        <v>0</v>
      </c>
      <c r="K93" s="186"/>
      <c r="L93" s="191"/>
      <c r="M93" s="192"/>
      <c r="N93" s="193"/>
      <c r="O93" s="193"/>
      <c r="P93" s="194">
        <f>P94+P455+P507+P514+P533+P572+P590+P709+P740</f>
        <v>0</v>
      </c>
      <c r="Q93" s="193"/>
      <c r="R93" s="194">
        <f>R94+R455+R507+R514+R533+R572+R590+R709+R740</f>
        <v>892.73588167999992</v>
      </c>
      <c r="S93" s="193"/>
      <c r="T93" s="195">
        <f>T94+T455+T507+T514+T533+T572+T590+T709+T740</f>
        <v>229.44535999999999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6" t="s">
        <v>82</v>
      </c>
      <c r="AT93" s="197" t="s">
        <v>73</v>
      </c>
      <c r="AU93" s="197" t="s">
        <v>74</v>
      </c>
      <c r="AY93" s="196" t="s">
        <v>114</v>
      </c>
      <c r="BK93" s="198">
        <f>BK94+BK455+BK507+BK514+BK533+BK572+BK590+BK709+BK740</f>
        <v>0</v>
      </c>
    </row>
    <row r="94" s="11" customFormat="1" ht="22.8" customHeight="1">
      <c r="A94" s="11"/>
      <c r="B94" s="185"/>
      <c r="C94" s="186"/>
      <c r="D94" s="187" t="s">
        <v>73</v>
      </c>
      <c r="E94" s="227" t="s">
        <v>82</v>
      </c>
      <c r="F94" s="227" t="s">
        <v>168</v>
      </c>
      <c r="G94" s="186"/>
      <c r="H94" s="186"/>
      <c r="I94" s="189"/>
      <c r="J94" s="228">
        <f>BK94</f>
        <v>0</v>
      </c>
      <c r="K94" s="186"/>
      <c r="L94" s="191"/>
      <c r="M94" s="192"/>
      <c r="N94" s="193"/>
      <c r="O94" s="193"/>
      <c r="P94" s="194">
        <f>SUM(P95:P454)</f>
        <v>0</v>
      </c>
      <c r="Q94" s="193"/>
      <c r="R94" s="194">
        <f>SUM(R95:R454)</f>
        <v>0.82714299999999996</v>
      </c>
      <c r="S94" s="193"/>
      <c r="T94" s="195">
        <f>SUM(T95:T454)</f>
        <v>0.54600000000000004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6" t="s">
        <v>82</v>
      </c>
      <c r="AT94" s="197" t="s">
        <v>73</v>
      </c>
      <c r="AU94" s="197" t="s">
        <v>82</v>
      </c>
      <c r="AY94" s="196" t="s">
        <v>114</v>
      </c>
      <c r="BK94" s="198">
        <f>SUM(BK95:BK454)</f>
        <v>0</v>
      </c>
    </row>
    <row r="95" s="2" customFormat="1" ht="16.5" customHeight="1">
      <c r="A95" s="41"/>
      <c r="B95" s="42"/>
      <c r="C95" s="199" t="s">
        <v>82</v>
      </c>
      <c r="D95" s="199" t="s">
        <v>115</v>
      </c>
      <c r="E95" s="200" t="s">
        <v>169</v>
      </c>
      <c r="F95" s="201" t="s">
        <v>170</v>
      </c>
      <c r="G95" s="202" t="s">
        <v>171</v>
      </c>
      <c r="H95" s="203">
        <v>1093.8</v>
      </c>
      <c r="I95" s="204"/>
      <c r="J95" s="205">
        <f>ROUND(I95*H95,2)</f>
        <v>0</v>
      </c>
      <c r="K95" s="201" t="s">
        <v>172</v>
      </c>
      <c r="L95" s="47"/>
      <c r="M95" s="206" t="s">
        <v>19</v>
      </c>
      <c r="N95" s="207" t="s">
        <v>45</v>
      </c>
      <c r="O95" s="87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0" t="s">
        <v>129</v>
      </c>
      <c r="AT95" s="210" t="s">
        <v>115</v>
      </c>
      <c r="AU95" s="210" t="s">
        <v>84</v>
      </c>
      <c r="AY95" s="20" t="s">
        <v>114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0" t="s">
        <v>82</v>
      </c>
      <c r="BK95" s="211">
        <f>ROUND(I95*H95,2)</f>
        <v>0</v>
      </c>
      <c r="BL95" s="20" t="s">
        <v>129</v>
      </c>
      <c r="BM95" s="210" t="s">
        <v>173</v>
      </c>
    </row>
    <row r="96" s="2" customFormat="1">
      <c r="A96" s="41"/>
      <c r="B96" s="42"/>
      <c r="C96" s="43"/>
      <c r="D96" s="212" t="s">
        <v>121</v>
      </c>
      <c r="E96" s="43"/>
      <c r="F96" s="213" t="s">
        <v>174</v>
      </c>
      <c r="G96" s="43"/>
      <c r="H96" s="43"/>
      <c r="I96" s="214"/>
      <c r="J96" s="43"/>
      <c r="K96" s="43"/>
      <c r="L96" s="47"/>
      <c r="M96" s="215"/>
      <c r="N96" s="21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121</v>
      </c>
      <c r="AU96" s="20" t="s">
        <v>84</v>
      </c>
    </row>
    <row r="97" s="2" customFormat="1">
      <c r="A97" s="41"/>
      <c r="B97" s="42"/>
      <c r="C97" s="43"/>
      <c r="D97" s="229" t="s">
        <v>175</v>
      </c>
      <c r="E97" s="43"/>
      <c r="F97" s="230" t="s">
        <v>176</v>
      </c>
      <c r="G97" s="43"/>
      <c r="H97" s="43"/>
      <c r="I97" s="214"/>
      <c r="J97" s="43"/>
      <c r="K97" s="43"/>
      <c r="L97" s="47"/>
      <c r="M97" s="215"/>
      <c r="N97" s="21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175</v>
      </c>
      <c r="AU97" s="20" t="s">
        <v>84</v>
      </c>
    </row>
    <row r="98" s="13" customFormat="1">
      <c r="A98" s="13"/>
      <c r="B98" s="231"/>
      <c r="C98" s="232"/>
      <c r="D98" s="212" t="s">
        <v>177</v>
      </c>
      <c r="E98" s="233" t="s">
        <v>19</v>
      </c>
      <c r="F98" s="234" t="s">
        <v>178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177</v>
      </c>
      <c r="AU98" s="240" t="s">
        <v>84</v>
      </c>
      <c r="AV98" s="13" t="s">
        <v>82</v>
      </c>
      <c r="AW98" s="13" t="s">
        <v>34</v>
      </c>
      <c r="AX98" s="13" t="s">
        <v>74</v>
      </c>
      <c r="AY98" s="240" t="s">
        <v>114</v>
      </c>
    </row>
    <row r="99" s="14" customFormat="1">
      <c r="A99" s="14"/>
      <c r="B99" s="241"/>
      <c r="C99" s="242"/>
      <c r="D99" s="212" t="s">
        <v>177</v>
      </c>
      <c r="E99" s="243" t="s">
        <v>19</v>
      </c>
      <c r="F99" s="244" t="s">
        <v>179</v>
      </c>
      <c r="G99" s="242"/>
      <c r="H99" s="245">
        <v>866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177</v>
      </c>
      <c r="AU99" s="251" t="s">
        <v>84</v>
      </c>
      <c r="AV99" s="14" t="s">
        <v>84</v>
      </c>
      <c r="AW99" s="14" t="s">
        <v>34</v>
      </c>
      <c r="AX99" s="14" t="s">
        <v>74</v>
      </c>
      <c r="AY99" s="251" t="s">
        <v>114</v>
      </c>
    </row>
    <row r="100" s="15" customFormat="1">
      <c r="A100" s="15"/>
      <c r="B100" s="252"/>
      <c r="C100" s="253"/>
      <c r="D100" s="212" t="s">
        <v>177</v>
      </c>
      <c r="E100" s="254" t="s">
        <v>19</v>
      </c>
      <c r="F100" s="255" t="s">
        <v>180</v>
      </c>
      <c r="G100" s="253"/>
      <c r="H100" s="256">
        <v>866</v>
      </c>
      <c r="I100" s="257"/>
      <c r="J100" s="253"/>
      <c r="K100" s="253"/>
      <c r="L100" s="258"/>
      <c r="M100" s="259"/>
      <c r="N100" s="260"/>
      <c r="O100" s="260"/>
      <c r="P100" s="260"/>
      <c r="Q100" s="260"/>
      <c r="R100" s="260"/>
      <c r="S100" s="260"/>
      <c r="T100" s="26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2" t="s">
        <v>177</v>
      </c>
      <c r="AU100" s="262" t="s">
        <v>84</v>
      </c>
      <c r="AV100" s="15" t="s">
        <v>125</v>
      </c>
      <c r="AW100" s="15" t="s">
        <v>34</v>
      </c>
      <c r="AX100" s="15" t="s">
        <v>74</v>
      </c>
      <c r="AY100" s="262" t="s">
        <v>114</v>
      </c>
    </row>
    <row r="101" s="13" customFormat="1">
      <c r="A101" s="13"/>
      <c r="B101" s="231"/>
      <c r="C101" s="232"/>
      <c r="D101" s="212" t="s">
        <v>177</v>
      </c>
      <c r="E101" s="233" t="s">
        <v>19</v>
      </c>
      <c r="F101" s="234" t="s">
        <v>181</v>
      </c>
      <c r="G101" s="232"/>
      <c r="H101" s="233" t="s">
        <v>19</v>
      </c>
      <c r="I101" s="235"/>
      <c r="J101" s="232"/>
      <c r="K101" s="232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177</v>
      </c>
      <c r="AU101" s="240" t="s">
        <v>84</v>
      </c>
      <c r="AV101" s="13" t="s">
        <v>82</v>
      </c>
      <c r="AW101" s="13" t="s">
        <v>34</v>
      </c>
      <c r="AX101" s="13" t="s">
        <v>74</v>
      </c>
      <c r="AY101" s="240" t="s">
        <v>114</v>
      </c>
    </row>
    <row r="102" s="14" customFormat="1">
      <c r="A102" s="14"/>
      <c r="B102" s="241"/>
      <c r="C102" s="242"/>
      <c r="D102" s="212" t="s">
        <v>177</v>
      </c>
      <c r="E102" s="243" t="s">
        <v>19</v>
      </c>
      <c r="F102" s="244" t="s">
        <v>182</v>
      </c>
      <c r="G102" s="242"/>
      <c r="H102" s="245">
        <v>107.8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177</v>
      </c>
      <c r="AU102" s="251" t="s">
        <v>84</v>
      </c>
      <c r="AV102" s="14" t="s">
        <v>84</v>
      </c>
      <c r="AW102" s="14" t="s">
        <v>34</v>
      </c>
      <c r="AX102" s="14" t="s">
        <v>74</v>
      </c>
      <c r="AY102" s="251" t="s">
        <v>114</v>
      </c>
    </row>
    <row r="103" s="15" customFormat="1">
      <c r="A103" s="15"/>
      <c r="B103" s="252"/>
      <c r="C103" s="253"/>
      <c r="D103" s="212" t="s">
        <v>177</v>
      </c>
      <c r="E103" s="254" t="s">
        <v>19</v>
      </c>
      <c r="F103" s="255" t="s">
        <v>180</v>
      </c>
      <c r="G103" s="253"/>
      <c r="H103" s="256">
        <v>107.8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2" t="s">
        <v>177</v>
      </c>
      <c r="AU103" s="262" t="s">
        <v>84</v>
      </c>
      <c r="AV103" s="15" t="s">
        <v>125</v>
      </c>
      <c r="AW103" s="15" t="s">
        <v>34</v>
      </c>
      <c r="AX103" s="15" t="s">
        <v>74</v>
      </c>
      <c r="AY103" s="262" t="s">
        <v>114</v>
      </c>
    </row>
    <row r="104" s="13" customFormat="1">
      <c r="A104" s="13"/>
      <c r="B104" s="231"/>
      <c r="C104" s="232"/>
      <c r="D104" s="212" t="s">
        <v>177</v>
      </c>
      <c r="E104" s="233" t="s">
        <v>19</v>
      </c>
      <c r="F104" s="234" t="s">
        <v>183</v>
      </c>
      <c r="G104" s="232"/>
      <c r="H104" s="233" t="s">
        <v>19</v>
      </c>
      <c r="I104" s="235"/>
      <c r="J104" s="232"/>
      <c r="K104" s="232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177</v>
      </c>
      <c r="AU104" s="240" t="s">
        <v>84</v>
      </c>
      <c r="AV104" s="13" t="s">
        <v>82</v>
      </c>
      <c r="AW104" s="13" t="s">
        <v>34</v>
      </c>
      <c r="AX104" s="13" t="s">
        <v>74</v>
      </c>
      <c r="AY104" s="240" t="s">
        <v>114</v>
      </c>
    </row>
    <row r="105" s="14" customFormat="1">
      <c r="A105" s="14"/>
      <c r="B105" s="241"/>
      <c r="C105" s="242"/>
      <c r="D105" s="212" t="s">
        <v>177</v>
      </c>
      <c r="E105" s="243" t="s">
        <v>19</v>
      </c>
      <c r="F105" s="244" t="s">
        <v>184</v>
      </c>
      <c r="G105" s="242"/>
      <c r="H105" s="245">
        <v>20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177</v>
      </c>
      <c r="AU105" s="251" t="s">
        <v>84</v>
      </c>
      <c r="AV105" s="14" t="s">
        <v>84</v>
      </c>
      <c r="AW105" s="14" t="s">
        <v>34</v>
      </c>
      <c r="AX105" s="14" t="s">
        <v>74</v>
      </c>
      <c r="AY105" s="251" t="s">
        <v>114</v>
      </c>
    </row>
    <row r="106" s="14" customFormat="1">
      <c r="A106" s="14"/>
      <c r="B106" s="241"/>
      <c r="C106" s="242"/>
      <c r="D106" s="212" t="s">
        <v>177</v>
      </c>
      <c r="E106" s="243" t="s">
        <v>19</v>
      </c>
      <c r="F106" s="244" t="s">
        <v>185</v>
      </c>
      <c r="G106" s="242"/>
      <c r="H106" s="245">
        <v>100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1" t="s">
        <v>177</v>
      </c>
      <c r="AU106" s="251" t="s">
        <v>84</v>
      </c>
      <c r="AV106" s="14" t="s">
        <v>84</v>
      </c>
      <c r="AW106" s="14" t="s">
        <v>34</v>
      </c>
      <c r="AX106" s="14" t="s">
        <v>74</v>
      </c>
      <c r="AY106" s="251" t="s">
        <v>114</v>
      </c>
    </row>
    <row r="107" s="15" customFormat="1">
      <c r="A107" s="15"/>
      <c r="B107" s="252"/>
      <c r="C107" s="253"/>
      <c r="D107" s="212" t="s">
        <v>177</v>
      </c>
      <c r="E107" s="254" t="s">
        <v>19</v>
      </c>
      <c r="F107" s="255" t="s">
        <v>180</v>
      </c>
      <c r="G107" s="253"/>
      <c r="H107" s="256">
        <v>120</v>
      </c>
      <c r="I107" s="257"/>
      <c r="J107" s="253"/>
      <c r="K107" s="253"/>
      <c r="L107" s="258"/>
      <c r="M107" s="259"/>
      <c r="N107" s="260"/>
      <c r="O107" s="260"/>
      <c r="P107" s="260"/>
      <c r="Q107" s="260"/>
      <c r="R107" s="260"/>
      <c r="S107" s="260"/>
      <c r="T107" s="261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2" t="s">
        <v>177</v>
      </c>
      <c r="AU107" s="262" t="s">
        <v>84</v>
      </c>
      <c r="AV107" s="15" t="s">
        <v>125</v>
      </c>
      <c r="AW107" s="15" t="s">
        <v>34</v>
      </c>
      <c r="AX107" s="15" t="s">
        <v>74</v>
      </c>
      <c r="AY107" s="262" t="s">
        <v>114</v>
      </c>
    </row>
    <row r="108" s="16" customFormat="1">
      <c r="A108" s="16"/>
      <c r="B108" s="263"/>
      <c r="C108" s="264"/>
      <c r="D108" s="212" t="s">
        <v>177</v>
      </c>
      <c r="E108" s="265" t="s">
        <v>19</v>
      </c>
      <c r="F108" s="266" t="s">
        <v>186</v>
      </c>
      <c r="G108" s="264"/>
      <c r="H108" s="267">
        <v>1093.8</v>
      </c>
      <c r="I108" s="268"/>
      <c r="J108" s="264"/>
      <c r="K108" s="264"/>
      <c r="L108" s="269"/>
      <c r="M108" s="270"/>
      <c r="N108" s="271"/>
      <c r="O108" s="271"/>
      <c r="P108" s="271"/>
      <c r="Q108" s="271"/>
      <c r="R108" s="271"/>
      <c r="S108" s="271"/>
      <c r="T108" s="272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73" t="s">
        <v>177</v>
      </c>
      <c r="AU108" s="273" t="s">
        <v>84</v>
      </c>
      <c r="AV108" s="16" t="s">
        <v>129</v>
      </c>
      <c r="AW108" s="16" t="s">
        <v>34</v>
      </c>
      <c r="AX108" s="16" t="s">
        <v>82</v>
      </c>
      <c r="AY108" s="273" t="s">
        <v>114</v>
      </c>
    </row>
    <row r="109" s="2" customFormat="1" ht="24.15" customHeight="1">
      <c r="A109" s="41"/>
      <c r="B109" s="42"/>
      <c r="C109" s="199" t="s">
        <v>84</v>
      </c>
      <c r="D109" s="199" t="s">
        <v>115</v>
      </c>
      <c r="E109" s="200" t="s">
        <v>187</v>
      </c>
      <c r="F109" s="201" t="s">
        <v>188</v>
      </c>
      <c r="G109" s="202" t="s">
        <v>171</v>
      </c>
      <c r="H109" s="203">
        <v>259.80000000000001</v>
      </c>
      <c r="I109" s="204"/>
      <c r="J109" s="205">
        <f>ROUND(I109*H109,2)</f>
        <v>0</v>
      </c>
      <c r="K109" s="201" t="s">
        <v>172</v>
      </c>
      <c r="L109" s="47"/>
      <c r="M109" s="206" t="s">
        <v>19</v>
      </c>
      <c r="N109" s="207" t="s">
        <v>45</v>
      </c>
      <c r="O109" s="87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0" t="s">
        <v>129</v>
      </c>
      <c r="AT109" s="210" t="s">
        <v>115</v>
      </c>
      <c r="AU109" s="210" t="s">
        <v>84</v>
      </c>
      <c r="AY109" s="20" t="s">
        <v>114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0" t="s">
        <v>82</v>
      </c>
      <c r="BK109" s="211">
        <f>ROUND(I109*H109,2)</f>
        <v>0</v>
      </c>
      <c r="BL109" s="20" t="s">
        <v>129</v>
      </c>
      <c r="BM109" s="210" t="s">
        <v>189</v>
      </c>
    </row>
    <row r="110" s="2" customFormat="1">
      <c r="A110" s="41"/>
      <c r="B110" s="42"/>
      <c r="C110" s="43"/>
      <c r="D110" s="212" t="s">
        <v>121</v>
      </c>
      <c r="E110" s="43"/>
      <c r="F110" s="213" t="s">
        <v>190</v>
      </c>
      <c r="G110" s="43"/>
      <c r="H110" s="43"/>
      <c r="I110" s="214"/>
      <c r="J110" s="43"/>
      <c r="K110" s="43"/>
      <c r="L110" s="47"/>
      <c r="M110" s="215"/>
      <c r="N110" s="21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121</v>
      </c>
      <c r="AU110" s="20" t="s">
        <v>84</v>
      </c>
    </row>
    <row r="111" s="2" customFormat="1">
      <c r="A111" s="41"/>
      <c r="B111" s="42"/>
      <c r="C111" s="43"/>
      <c r="D111" s="229" t="s">
        <v>175</v>
      </c>
      <c r="E111" s="43"/>
      <c r="F111" s="230" t="s">
        <v>191</v>
      </c>
      <c r="G111" s="43"/>
      <c r="H111" s="43"/>
      <c r="I111" s="214"/>
      <c r="J111" s="43"/>
      <c r="K111" s="43"/>
      <c r="L111" s="47"/>
      <c r="M111" s="215"/>
      <c r="N111" s="21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175</v>
      </c>
      <c r="AU111" s="20" t="s">
        <v>84</v>
      </c>
    </row>
    <row r="112" s="14" customFormat="1">
      <c r="A112" s="14"/>
      <c r="B112" s="241"/>
      <c r="C112" s="242"/>
      <c r="D112" s="212" t="s">
        <v>177</v>
      </c>
      <c r="E112" s="243" t="s">
        <v>19</v>
      </c>
      <c r="F112" s="244" t="s">
        <v>192</v>
      </c>
      <c r="G112" s="242"/>
      <c r="H112" s="245">
        <v>259.80000000000001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177</v>
      </c>
      <c r="AU112" s="251" t="s">
        <v>84</v>
      </c>
      <c r="AV112" s="14" t="s">
        <v>84</v>
      </c>
      <c r="AW112" s="14" t="s">
        <v>34</v>
      </c>
      <c r="AX112" s="14" t="s">
        <v>74</v>
      </c>
      <c r="AY112" s="251" t="s">
        <v>114</v>
      </c>
    </row>
    <row r="113" s="16" customFormat="1">
      <c r="A113" s="16"/>
      <c r="B113" s="263"/>
      <c r="C113" s="264"/>
      <c r="D113" s="212" t="s">
        <v>177</v>
      </c>
      <c r="E113" s="265" t="s">
        <v>19</v>
      </c>
      <c r="F113" s="266" t="s">
        <v>186</v>
      </c>
      <c r="G113" s="264"/>
      <c r="H113" s="267">
        <v>259.80000000000001</v>
      </c>
      <c r="I113" s="268"/>
      <c r="J113" s="264"/>
      <c r="K113" s="264"/>
      <c r="L113" s="269"/>
      <c r="M113" s="270"/>
      <c r="N113" s="271"/>
      <c r="O113" s="271"/>
      <c r="P113" s="271"/>
      <c r="Q113" s="271"/>
      <c r="R113" s="271"/>
      <c r="S113" s="271"/>
      <c r="T113" s="272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T113" s="273" t="s">
        <v>177</v>
      </c>
      <c r="AU113" s="273" t="s">
        <v>84</v>
      </c>
      <c r="AV113" s="16" t="s">
        <v>129</v>
      </c>
      <c r="AW113" s="16" t="s">
        <v>34</v>
      </c>
      <c r="AX113" s="16" t="s">
        <v>82</v>
      </c>
      <c r="AY113" s="273" t="s">
        <v>114</v>
      </c>
    </row>
    <row r="114" s="2" customFormat="1" ht="16.5" customHeight="1">
      <c r="A114" s="41"/>
      <c r="B114" s="42"/>
      <c r="C114" s="199" t="s">
        <v>125</v>
      </c>
      <c r="D114" s="199" t="s">
        <v>115</v>
      </c>
      <c r="E114" s="200" t="s">
        <v>193</v>
      </c>
      <c r="F114" s="201" t="s">
        <v>194</v>
      </c>
      <c r="G114" s="202" t="s">
        <v>195</v>
      </c>
      <c r="H114" s="203">
        <v>1</v>
      </c>
      <c r="I114" s="204"/>
      <c r="J114" s="205">
        <f>ROUND(I114*H114,2)</f>
        <v>0</v>
      </c>
      <c r="K114" s="201" t="s">
        <v>172</v>
      </c>
      <c r="L114" s="47"/>
      <c r="M114" s="206" t="s">
        <v>19</v>
      </c>
      <c r="N114" s="207" t="s">
        <v>45</v>
      </c>
      <c r="O114" s="87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0" t="s">
        <v>129</v>
      </c>
      <c r="AT114" s="210" t="s">
        <v>115</v>
      </c>
      <c r="AU114" s="210" t="s">
        <v>84</v>
      </c>
      <c r="AY114" s="20" t="s">
        <v>114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0" t="s">
        <v>82</v>
      </c>
      <c r="BK114" s="211">
        <f>ROUND(I114*H114,2)</f>
        <v>0</v>
      </c>
      <c r="BL114" s="20" t="s">
        <v>129</v>
      </c>
      <c r="BM114" s="210" t="s">
        <v>196</v>
      </c>
    </row>
    <row r="115" s="2" customFormat="1">
      <c r="A115" s="41"/>
      <c r="B115" s="42"/>
      <c r="C115" s="43"/>
      <c r="D115" s="212" t="s">
        <v>121</v>
      </c>
      <c r="E115" s="43"/>
      <c r="F115" s="213" t="s">
        <v>197</v>
      </c>
      <c r="G115" s="43"/>
      <c r="H115" s="43"/>
      <c r="I115" s="214"/>
      <c r="J115" s="43"/>
      <c r="K115" s="43"/>
      <c r="L115" s="47"/>
      <c r="M115" s="215"/>
      <c r="N115" s="21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121</v>
      </c>
      <c r="AU115" s="20" t="s">
        <v>84</v>
      </c>
    </row>
    <row r="116" s="2" customFormat="1">
      <c r="A116" s="41"/>
      <c r="B116" s="42"/>
      <c r="C116" s="43"/>
      <c r="D116" s="229" t="s">
        <v>175</v>
      </c>
      <c r="E116" s="43"/>
      <c r="F116" s="230" t="s">
        <v>198</v>
      </c>
      <c r="G116" s="43"/>
      <c r="H116" s="43"/>
      <c r="I116" s="214"/>
      <c r="J116" s="43"/>
      <c r="K116" s="43"/>
      <c r="L116" s="47"/>
      <c r="M116" s="215"/>
      <c r="N116" s="21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175</v>
      </c>
      <c r="AU116" s="20" t="s">
        <v>84</v>
      </c>
    </row>
    <row r="117" s="14" customFormat="1">
      <c r="A117" s="14"/>
      <c r="B117" s="241"/>
      <c r="C117" s="242"/>
      <c r="D117" s="212" t="s">
        <v>177</v>
      </c>
      <c r="E117" s="243" t="s">
        <v>19</v>
      </c>
      <c r="F117" s="244" t="s">
        <v>199</v>
      </c>
      <c r="G117" s="242"/>
      <c r="H117" s="245">
        <v>1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177</v>
      </c>
      <c r="AU117" s="251" t="s">
        <v>84</v>
      </c>
      <c r="AV117" s="14" t="s">
        <v>84</v>
      </c>
      <c r="AW117" s="14" t="s">
        <v>34</v>
      </c>
      <c r="AX117" s="14" t="s">
        <v>74</v>
      </c>
      <c r="AY117" s="251" t="s">
        <v>114</v>
      </c>
    </row>
    <row r="118" s="16" customFormat="1">
      <c r="A118" s="16"/>
      <c r="B118" s="263"/>
      <c r="C118" s="264"/>
      <c r="D118" s="212" t="s">
        <v>177</v>
      </c>
      <c r="E118" s="265" t="s">
        <v>19</v>
      </c>
      <c r="F118" s="266" t="s">
        <v>186</v>
      </c>
      <c r="G118" s="264"/>
      <c r="H118" s="267">
        <v>1</v>
      </c>
      <c r="I118" s="268"/>
      <c r="J118" s="264"/>
      <c r="K118" s="264"/>
      <c r="L118" s="269"/>
      <c r="M118" s="270"/>
      <c r="N118" s="271"/>
      <c r="O118" s="271"/>
      <c r="P118" s="271"/>
      <c r="Q118" s="271"/>
      <c r="R118" s="271"/>
      <c r="S118" s="271"/>
      <c r="T118" s="272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73" t="s">
        <v>177</v>
      </c>
      <c r="AU118" s="273" t="s">
        <v>84</v>
      </c>
      <c r="AV118" s="16" t="s">
        <v>129</v>
      </c>
      <c r="AW118" s="16" t="s">
        <v>34</v>
      </c>
      <c r="AX118" s="16" t="s">
        <v>82</v>
      </c>
      <c r="AY118" s="273" t="s">
        <v>114</v>
      </c>
    </row>
    <row r="119" s="2" customFormat="1" ht="16.5" customHeight="1">
      <c r="A119" s="41"/>
      <c r="B119" s="42"/>
      <c r="C119" s="199" t="s">
        <v>129</v>
      </c>
      <c r="D119" s="199" t="s">
        <v>115</v>
      </c>
      <c r="E119" s="200" t="s">
        <v>200</v>
      </c>
      <c r="F119" s="201" t="s">
        <v>201</v>
      </c>
      <c r="G119" s="202" t="s">
        <v>195</v>
      </c>
      <c r="H119" s="203">
        <v>3</v>
      </c>
      <c r="I119" s="204"/>
      <c r="J119" s="205">
        <f>ROUND(I119*H119,2)</f>
        <v>0</v>
      </c>
      <c r="K119" s="201" t="s">
        <v>172</v>
      </c>
      <c r="L119" s="47"/>
      <c r="M119" s="206" t="s">
        <v>19</v>
      </c>
      <c r="N119" s="207" t="s">
        <v>45</v>
      </c>
      <c r="O119" s="87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0" t="s">
        <v>129</v>
      </c>
      <c r="AT119" s="210" t="s">
        <v>115</v>
      </c>
      <c r="AU119" s="210" t="s">
        <v>84</v>
      </c>
      <c r="AY119" s="20" t="s">
        <v>114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20" t="s">
        <v>82</v>
      </c>
      <c r="BK119" s="211">
        <f>ROUND(I119*H119,2)</f>
        <v>0</v>
      </c>
      <c r="BL119" s="20" t="s">
        <v>129</v>
      </c>
      <c r="BM119" s="210" t="s">
        <v>202</v>
      </c>
    </row>
    <row r="120" s="2" customFormat="1">
      <c r="A120" s="41"/>
      <c r="B120" s="42"/>
      <c r="C120" s="43"/>
      <c r="D120" s="212" t="s">
        <v>121</v>
      </c>
      <c r="E120" s="43"/>
      <c r="F120" s="213" t="s">
        <v>203</v>
      </c>
      <c r="G120" s="43"/>
      <c r="H120" s="43"/>
      <c r="I120" s="214"/>
      <c r="J120" s="43"/>
      <c r="K120" s="43"/>
      <c r="L120" s="47"/>
      <c r="M120" s="215"/>
      <c r="N120" s="21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121</v>
      </c>
      <c r="AU120" s="20" t="s">
        <v>84</v>
      </c>
    </row>
    <row r="121" s="2" customFormat="1">
      <c r="A121" s="41"/>
      <c r="B121" s="42"/>
      <c r="C121" s="43"/>
      <c r="D121" s="229" t="s">
        <v>175</v>
      </c>
      <c r="E121" s="43"/>
      <c r="F121" s="230" t="s">
        <v>204</v>
      </c>
      <c r="G121" s="43"/>
      <c r="H121" s="43"/>
      <c r="I121" s="214"/>
      <c r="J121" s="43"/>
      <c r="K121" s="43"/>
      <c r="L121" s="47"/>
      <c r="M121" s="215"/>
      <c r="N121" s="21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175</v>
      </c>
      <c r="AU121" s="20" t="s">
        <v>84</v>
      </c>
    </row>
    <row r="122" s="14" customFormat="1">
      <c r="A122" s="14"/>
      <c r="B122" s="241"/>
      <c r="C122" s="242"/>
      <c r="D122" s="212" t="s">
        <v>177</v>
      </c>
      <c r="E122" s="243" t="s">
        <v>19</v>
      </c>
      <c r="F122" s="244" t="s">
        <v>205</v>
      </c>
      <c r="G122" s="242"/>
      <c r="H122" s="245">
        <v>1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177</v>
      </c>
      <c r="AU122" s="251" t="s">
        <v>84</v>
      </c>
      <c r="AV122" s="14" t="s">
        <v>84</v>
      </c>
      <c r="AW122" s="14" t="s">
        <v>34</v>
      </c>
      <c r="AX122" s="14" t="s">
        <v>74</v>
      </c>
      <c r="AY122" s="251" t="s">
        <v>114</v>
      </c>
    </row>
    <row r="123" s="14" customFormat="1">
      <c r="A123" s="14"/>
      <c r="B123" s="241"/>
      <c r="C123" s="242"/>
      <c r="D123" s="212" t="s">
        <v>177</v>
      </c>
      <c r="E123" s="243" t="s">
        <v>19</v>
      </c>
      <c r="F123" s="244" t="s">
        <v>206</v>
      </c>
      <c r="G123" s="242"/>
      <c r="H123" s="245">
        <v>1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177</v>
      </c>
      <c r="AU123" s="251" t="s">
        <v>84</v>
      </c>
      <c r="AV123" s="14" t="s">
        <v>84</v>
      </c>
      <c r="AW123" s="14" t="s">
        <v>34</v>
      </c>
      <c r="AX123" s="14" t="s">
        <v>74</v>
      </c>
      <c r="AY123" s="251" t="s">
        <v>114</v>
      </c>
    </row>
    <row r="124" s="14" customFormat="1">
      <c r="A124" s="14"/>
      <c r="B124" s="241"/>
      <c r="C124" s="242"/>
      <c r="D124" s="212" t="s">
        <v>177</v>
      </c>
      <c r="E124" s="243" t="s">
        <v>19</v>
      </c>
      <c r="F124" s="244" t="s">
        <v>207</v>
      </c>
      <c r="G124" s="242"/>
      <c r="H124" s="245">
        <v>1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177</v>
      </c>
      <c r="AU124" s="251" t="s">
        <v>84</v>
      </c>
      <c r="AV124" s="14" t="s">
        <v>84</v>
      </c>
      <c r="AW124" s="14" t="s">
        <v>34</v>
      </c>
      <c r="AX124" s="14" t="s">
        <v>74</v>
      </c>
      <c r="AY124" s="251" t="s">
        <v>114</v>
      </c>
    </row>
    <row r="125" s="16" customFormat="1">
      <c r="A125" s="16"/>
      <c r="B125" s="263"/>
      <c r="C125" s="264"/>
      <c r="D125" s="212" t="s">
        <v>177</v>
      </c>
      <c r="E125" s="265" t="s">
        <v>19</v>
      </c>
      <c r="F125" s="266" t="s">
        <v>186</v>
      </c>
      <c r="G125" s="264"/>
      <c r="H125" s="267">
        <v>3</v>
      </c>
      <c r="I125" s="268"/>
      <c r="J125" s="264"/>
      <c r="K125" s="264"/>
      <c r="L125" s="269"/>
      <c r="M125" s="270"/>
      <c r="N125" s="271"/>
      <c r="O125" s="271"/>
      <c r="P125" s="271"/>
      <c r="Q125" s="271"/>
      <c r="R125" s="271"/>
      <c r="S125" s="271"/>
      <c r="T125" s="272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73" t="s">
        <v>177</v>
      </c>
      <c r="AU125" s="273" t="s">
        <v>84</v>
      </c>
      <c r="AV125" s="16" t="s">
        <v>129</v>
      </c>
      <c r="AW125" s="16" t="s">
        <v>34</v>
      </c>
      <c r="AX125" s="16" t="s">
        <v>82</v>
      </c>
      <c r="AY125" s="273" t="s">
        <v>114</v>
      </c>
    </row>
    <row r="126" s="2" customFormat="1" ht="16.5" customHeight="1">
      <c r="A126" s="41"/>
      <c r="B126" s="42"/>
      <c r="C126" s="199" t="s">
        <v>113</v>
      </c>
      <c r="D126" s="199" t="s">
        <v>115</v>
      </c>
      <c r="E126" s="200" t="s">
        <v>208</v>
      </c>
      <c r="F126" s="201" t="s">
        <v>209</v>
      </c>
      <c r="G126" s="202" t="s">
        <v>195</v>
      </c>
      <c r="H126" s="203">
        <v>3</v>
      </c>
      <c r="I126" s="204"/>
      <c r="J126" s="205">
        <f>ROUND(I126*H126,2)</f>
        <v>0</v>
      </c>
      <c r="K126" s="201" t="s">
        <v>172</v>
      </c>
      <c r="L126" s="47"/>
      <c r="M126" s="206" t="s">
        <v>19</v>
      </c>
      <c r="N126" s="207" t="s">
        <v>45</v>
      </c>
      <c r="O126" s="87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0" t="s">
        <v>129</v>
      </c>
      <c r="AT126" s="210" t="s">
        <v>115</v>
      </c>
      <c r="AU126" s="210" t="s">
        <v>84</v>
      </c>
      <c r="AY126" s="20" t="s">
        <v>114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0" t="s">
        <v>82</v>
      </c>
      <c r="BK126" s="211">
        <f>ROUND(I126*H126,2)</f>
        <v>0</v>
      </c>
      <c r="BL126" s="20" t="s">
        <v>129</v>
      </c>
      <c r="BM126" s="210" t="s">
        <v>210</v>
      </c>
    </row>
    <row r="127" s="2" customFormat="1">
      <c r="A127" s="41"/>
      <c r="B127" s="42"/>
      <c r="C127" s="43"/>
      <c r="D127" s="212" t="s">
        <v>121</v>
      </c>
      <c r="E127" s="43"/>
      <c r="F127" s="213" t="s">
        <v>211</v>
      </c>
      <c r="G127" s="43"/>
      <c r="H127" s="43"/>
      <c r="I127" s="214"/>
      <c r="J127" s="43"/>
      <c r="K127" s="43"/>
      <c r="L127" s="47"/>
      <c r="M127" s="215"/>
      <c r="N127" s="21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121</v>
      </c>
      <c r="AU127" s="20" t="s">
        <v>84</v>
      </c>
    </row>
    <row r="128" s="2" customFormat="1">
      <c r="A128" s="41"/>
      <c r="B128" s="42"/>
      <c r="C128" s="43"/>
      <c r="D128" s="229" t="s">
        <v>175</v>
      </c>
      <c r="E128" s="43"/>
      <c r="F128" s="230" t="s">
        <v>212</v>
      </c>
      <c r="G128" s="43"/>
      <c r="H128" s="43"/>
      <c r="I128" s="214"/>
      <c r="J128" s="43"/>
      <c r="K128" s="43"/>
      <c r="L128" s="47"/>
      <c r="M128" s="215"/>
      <c r="N128" s="21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175</v>
      </c>
      <c r="AU128" s="20" t="s">
        <v>84</v>
      </c>
    </row>
    <row r="129" s="14" customFormat="1">
      <c r="A129" s="14"/>
      <c r="B129" s="241"/>
      <c r="C129" s="242"/>
      <c r="D129" s="212" t="s">
        <v>177</v>
      </c>
      <c r="E129" s="243" t="s">
        <v>19</v>
      </c>
      <c r="F129" s="244" t="s">
        <v>213</v>
      </c>
      <c r="G129" s="242"/>
      <c r="H129" s="245">
        <v>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177</v>
      </c>
      <c r="AU129" s="251" t="s">
        <v>84</v>
      </c>
      <c r="AV129" s="14" t="s">
        <v>84</v>
      </c>
      <c r="AW129" s="14" t="s">
        <v>34</v>
      </c>
      <c r="AX129" s="14" t="s">
        <v>74</v>
      </c>
      <c r="AY129" s="251" t="s">
        <v>114</v>
      </c>
    </row>
    <row r="130" s="14" customFormat="1">
      <c r="A130" s="14"/>
      <c r="B130" s="241"/>
      <c r="C130" s="242"/>
      <c r="D130" s="212" t="s">
        <v>177</v>
      </c>
      <c r="E130" s="243" t="s">
        <v>19</v>
      </c>
      <c r="F130" s="244" t="s">
        <v>214</v>
      </c>
      <c r="G130" s="242"/>
      <c r="H130" s="245">
        <v>1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177</v>
      </c>
      <c r="AU130" s="251" t="s">
        <v>84</v>
      </c>
      <c r="AV130" s="14" t="s">
        <v>84</v>
      </c>
      <c r="AW130" s="14" t="s">
        <v>34</v>
      </c>
      <c r="AX130" s="14" t="s">
        <v>74</v>
      </c>
      <c r="AY130" s="251" t="s">
        <v>114</v>
      </c>
    </row>
    <row r="131" s="14" customFormat="1">
      <c r="A131" s="14"/>
      <c r="B131" s="241"/>
      <c r="C131" s="242"/>
      <c r="D131" s="212" t="s">
        <v>177</v>
      </c>
      <c r="E131" s="243" t="s">
        <v>19</v>
      </c>
      <c r="F131" s="244" t="s">
        <v>215</v>
      </c>
      <c r="G131" s="242"/>
      <c r="H131" s="245">
        <v>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177</v>
      </c>
      <c r="AU131" s="251" t="s">
        <v>84</v>
      </c>
      <c r="AV131" s="14" t="s">
        <v>84</v>
      </c>
      <c r="AW131" s="14" t="s">
        <v>34</v>
      </c>
      <c r="AX131" s="14" t="s">
        <v>74</v>
      </c>
      <c r="AY131" s="251" t="s">
        <v>114</v>
      </c>
    </row>
    <row r="132" s="16" customFormat="1">
      <c r="A132" s="16"/>
      <c r="B132" s="263"/>
      <c r="C132" s="264"/>
      <c r="D132" s="212" t="s">
        <v>177</v>
      </c>
      <c r="E132" s="265" t="s">
        <v>19</v>
      </c>
      <c r="F132" s="266" t="s">
        <v>186</v>
      </c>
      <c r="G132" s="264"/>
      <c r="H132" s="267">
        <v>3</v>
      </c>
      <c r="I132" s="268"/>
      <c r="J132" s="264"/>
      <c r="K132" s="264"/>
      <c r="L132" s="269"/>
      <c r="M132" s="270"/>
      <c r="N132" s="271"/>
      <c r="O132" s="271"/>
      <c r="P132" s="271"/>
      <c r="Q132" s="271"/>
      <c r="R132" s="271"/>
      <c r="S132" s="271"/>
      <c r="T132" s="272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73" t="s">
        <v>177</v>
      </c>
      <c r="AU132" s="273" t="s">
        <v>84</v>
      </c>
      <c r="AV132" s="16" t="s">
        <v>129</v>
      </c>
      <c r="AW132" s="16" t="s">
        <v>34</v>
      </c>
      <c r="AX132" s="16" t="s">
        <v>82</v>
      </c>
      <c r="AY132" s="273" t="s">
        <v>114</v>
      </c>
    </row>
    <row r="133" s="2" customFormat="1" ht="16.5" customHeight="1">
      <c r="A133" s="41"/>
      <c r="B133" s="42"/>
      <c r="C133" s="199" t="s">
        <v>136</v>
      </c>
      <c r="D133" s="199" t="s">
        <v>115</v>
      </c>
      <c r="E133" s="200" t="s">
        <v>216</v>
      </c>
      <c r="F133" s="201" t="s">
        <v>217</v>
      </c>
      <c r="G133" s="202" t="s">
        <v>195</v>
      </c>
      <c r="H133" s="203">
        <v>1</v>
      </c>
      <c r="I133" s="204"/>
      <c r="J133" s="205">
        <f>ROUND(I133*H133,2)</f>
        <v>0</v>
      </c>
      <c r="K133" s="201" t="s">
        <v>172</v>
      </c>
      <c r="L133" s="47"/>
      <c r="M133" s="206" t="s">
        <v>19</v>
      </c>
      <c r="N133" s="207" t="s">
        <v>45</v>
      </c>
      <c r="O133" s="87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0" t="s">
        <v>129</v>
      </c>
      <c r="AT133" s="210" t="s">
        <v>115</v>
      </c>
      <c r="AU133" s="210" t="s">
        <v>84</v>
      </c>
      <c r="AY133" s="20" t="s">
        <v>114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20" t="s">
        <v>82</v>
      </c>
      <c r="BK133" s="211">
        <f>ROUND(I133*H133,2)</f>
        <v>0</v>
      </c>
      <c r="BL133" s="20" t="s">
        <v>129</v>
      </c>
      <c r="BM133" s="210" t="s">
        <v>218</v>
      </c>
    </row>
    <row r="134" s="2" customFormat="1">
      <c r="A134" s="41"/>
      <c r="B134" s="42"/>
      <c r="C134" s="43"/>
      <c r="D134" s="212" t="s">
        <v>121</v>
      </c>
      <c r="E134" s="43"/>
      <c r="F134" s="213" t="s">
        <v>219</v>
      </c>
      <c r="G134" s="43"/>
      <c r="H134" s="43"/>
      <c r="I134" s="214"/>
      <c r="J134" s="43"/>
      <c r="K134" s="43"/>
      <c r="L134" s="47"/>
      <c r="M134" s="215"/>
      <c r="N134" s="21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121</v>
      </c>
      <c r="AU134" s="20" t="s">
        <v>84</v>
      </c>
    </row>
    <row r="135" s="2" customFormat="1">
      <c r="A135" s="41"/>
      <c r="B135" s="42"/>
      <c r="C135" s="43"/>
      <c r="D135" s="229" t="s">
        <v>175</v>
      </c>
      <c r="E135" s="43"/>
      <c r="F135" s="230" t="s">
        <v>220</v>
      </c>
      <c r="G135" s="43"/>
      <c r="H135" s="43"/>
      <c r="I135" s="214"/>
      <c r="J135" s="43"/>
      <c r="K135" s="43"/>
      <c r="L135" s="47"/>
      <c r="M135" s="215"/>
      <c r="N135" s="21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175</v>
      </c>
      <c r="AU135" s="20" t="s">
        <v>84</v>
      </c>
    </row>
    <row r="136" s="14" customFormat="1">
      <c r="A136" s="14"/>
      <c r="B136" s="241"/>
      <c r="C136" s="242"/>
      <c r="D136" s="212" t="s">
        <v>177</v>
      </c>
      <c r="E136" s="243" t="s">
        <v>19</v>
      </c>
      <c r="F136" s="244" t="s">
        <v>205</v>
      </c>
      <c r="G136" s="242"/>
      <c r="H136" s="245">
        <v>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177</v>
      </c>
      <c r="AU136" s="251" t="s">
        <v>84</v>
      </c>
      <c r="AV136" s="14" t="s">
        <v>84</v>
      </c>
      <c r="AW136" s="14" t="s">
        <v>34</v>
      </c>
      <c r="AX136" s="14" t="s">
        <v>74</v>
      </c>
      <c r="AY136" s="251" t="s">
        <v>114</v>
      </c>
    </row>
    <row r="137" s="16" customFormat="1">
      <c r="A137" s="16"/>
      <c r="B137" s="263"/>
      <c r="C137" s="264"/>
      <c r="D137" s="212" t="s">
        <v>177</v>
      </c>
      <c r="E137" s="265" t="s">
        <v>19</v>
      </c>
      <c r="F137" s="266" t="s">
        <v>186</v>
      </c>
      <c r="G137" s="264"/>
      <c r="H137" s="267">
        <v>1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73" t="s">
        <v>177</v>
      </c>
      <c r="AU137" s="273" t="s">
        <v>84</v>
      </c>
      <c r="AV137" s="16" t="s">
        <v>129</v>
      </c>
      <c r="AW137" s="16" t="s">
        <v>34</v>
      </c>
      <c r="AX137" s="16" t="s">
        <v>82</v>
      </c>
      <c r="AY137" s="273" t="s">
        <v>114</v>
      </c>
    </row>
    <row r="138" s="2" customFormat="1" ht="16.5" customHeight="1">
      <c r="A138" s="41"/>
      <c r="B138" s="42"/>
      <c r="C138" s="199" t="s">
        <v>140</v>
      </c>
      <c r="D138" s="199" t="s">
        <v>115</v>
      </c>
      <c r="E138" s="200" t="s">
        <v>221</v>
      </c>
      <c r="F138" s="201" t="s">
        <v>222</v>
      </c>
      <c r="G138" s="202" t="s">
        <v>195</v>
      </c>
      <c r="H138" s="203">
        <v>1</v>
      </c>
      <c r="I138" s="204"/>
      <c r="J138" s="205">
        <f>ROUND(I138*H138,2)</f>
        <v>0</v>
      </c>
      <c r="K138" s="201" t="s">
        <v>172</v>
      </c>
      <c r="L138" s="47"/>
      <c r="M138" s="206" t="s">
        <v>19</v>
      </c>
      <c r="N138" s="207" t="s">
        <v>45</v>
      </c>
      <c r="O138" s="87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0" t="s">
        <v>129</v>
      </c>
      <c r="AT138" s="210" t="s">
        <v>115</v>
      </c>
      <c r="AU138" s="210" t="s">
        <v>84</v>
      </c>
      <c r="AY138" s="20" t="s">
        <v>114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20" t="s">
        <v>82</v>
      </c>
      <c r="BK138" s="211">
        <f>ROUND(I138*H138,2)</f>
        <v>0</v>
      </c>
      <c r="BL138" s="20" t="s">
        <v>129</v>
      </c>
      <c r="BM138" s="210" t="s">
        <v>223</v>
      </c>
    </row>
    <row r="139" s="2" customFormat="1">
      <c r="A139" s="41"/>
      <c r="B139" s="42"/>
      <c r="C139" s="43"/>
      <c r="D139" s="212" t="s">
        <v>121</v>
      </c>
      <c r="E139" s="43"/>
      <c r="F139" s="213" t="s">
        <v>224</v>
      </c>
      <c r="G139" s="43"/>
      <c r="H139" s="43"/>
      <c r="I139" s="214"/>
      <c r="J139" s="43"/>
      <c r="K139" s="43"/>
      <c r="L139" s="47"/>
      <c r="M139" s="215"/>
      <c r="N139" s="21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121</v>
      </c>
      <c r="AU139" s="20" t="s">
        <v>84</v>
      </c>
    </row>
    <row r="140" s="2" customFormat="1">
      <c r="A140" s="41"/>
      <c r="B140" s="42"/>
      <c r="C140" s="43"/>
      <c r="D140" s="229" t="s">
        <v>175</v>
      </c>
      <c r="E140" s="43"/>
      <c r="F140" s="230" t="s">
        <v>225</v>
      </c>
      <c r="G140" s="43"/>
      <c r="H140" s="43"/>
      <c r="I140" s="214"/>
      <c r="J140" s="43"/>
      <c r="K140" s="43"/>
      <c r="L140" s="47"/>
      <c r="M140" s="215"/>
      <c r="N140" s="21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175</v>
      </c>
      <c r="AU140" s="20" t="s">
        <v>84</v>
      </c>
    </row>
    <row r="141" s="14" customFormat="1">
      <c r="A141" s="14"/>
      <c r="B141" s="241"/>
      <c r="C141" s="242"/>
      <c r="D141" s="212" t="s">
        <v>177</v>
      </c>
      <c r="E141" s="243" t="s">
        <v>19</v>
      </c>
      <c r="F141" s="244" t="s">
        <v>226</v>
      </c>
      <c r="G141" s="242"/>
      <c r="H141" s="245">
        <v>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177</v>
      </c>
      <c r="AU141" s="251" t="s">
        <v>84</v>
      </c>
      <c r="AV141" s="14" t="s">
        <v>84</v>
      </c>
      <c r="AW141" s="14" t="s">
        <v>34</v>
      </c>
      <c r="AX141" s="14" t="s">
        <v>74</v>
      </c>
      <c r="AY141" s="251" t="s">
        <v>114</v>
      </c>
    </row>
    <row r="142" s="16" customFormat="1">
      <c r="A142" s="16"/>
      <c r="B142" s="263"/>
      <c r="C142" s="264"/>
      <c r="D142" s="212" t="s">
        <v>177</v>
      </c>
      <c r="E142" s="265" t="s">
        <v>19</v>
      </c>
      <c r="F142" s="266" t="s">
        <v>186</v>
      </c>
      <c r="G142" s="264"/>
      <c r="H142" s="267">
        <v>1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3" t="s">
        <v>177</v>
      </c>
      <c r="AU142" s="273" t="s">
        <v>84</v>
      </c>
      <c r="AV142" s="16" t="s">
        <v>129</v>
      </c>
      <c r="AW142" s="16" t="s">
        <v>34</v>
      </c>
      <c r="AX142" s="16" t="s">
        <v>82</v>
      </c>
      <c r="AY142" s="273" t="s">
        <v>114</v>
      </c>
    </row>
    <row r="143" s="2" customFormat="1" ht="16.5" customHeight="1">
      <c r="A143" s="41"/>
      <c r="B143" s="42"/>
      <c r="C143" s="199" t="s">
        <v>144</v>
      </c>
      <c r="D143" s="199" t="s">
        <v>115</v>
      </c>
      <c r="E143" s="200" t="s">
        <v>227</v>
      </c>
      <c r="F143" s="201" t="s">
        <v>228</v>
      </c>
      <c r="G143" s="202" t="s">
        <v>195</v>
      </c>
      <c r="H143" s="203">
        <v>6</v>
      </c>
      <c r="I143" s="204"/>
      <c r="J143" s="205">
        <f>ROUND(I143*H143,2)</f>
        <v>0</v>
      </c>
      <c r="K143" s="201" t="s">
        <v>172</v>
      </c>
      <c r="L143" s="47"/>
      <c r="M143" s="206" t="s">
        <v>19</v>
      </c>
      <c r="N143" s="207" t="s">
        <v>45</v>
      </c>
      <c r="O143" s="87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0" t="s">
        <v>129</v>
      </c>
      <c r="AT143" s="210" t="s">
        <v>115</v>
      </c>
      <c r="AU143" s="210" t="s">
        <v>84</v>
      </c>
      <c r="AY143" s="20" t="s">
        <v>114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20" t="s">
        <v>82</v>
      </c>
      <c r="BK143" s="211">
        <f>ROUND(I143*H143,2)</f>
        <v>0</v>
      </c>
      <c r="BL143" s="20" t="s">
        <v>129</v>
      </c>
      <c r="BM143" s="210" t="s">
        <v>229</v>
      </c>
    </row>
    <row r="144" s="2" customFormat="1">
      <c r="A144" s="41"/>
      <c r="B144" s="42"/>
      <c r="C144" s="43"/>
      <c r="D144" s="212" t="s">
        <v>121</v>
      </c>
      <c r="E144" s="43"/>
      <c r="F144" s="213" t="s">
        <v>230</v>
      </c>
      <c r="G144" s="43"/>
      <c r="H144" s="43"/>
      <c r="I144" s="214"/>
      <c r="J144" s="43"/>
      <c r="K144" s="43"/>
      <c r="L144" s="47"/>
      <c r="M144" s="215"/>
      <c r="N144" s="21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121</v>
      </c>
      <c r="AU144" s="20" t="s">
        <v>84</v>
      </c>
    </row>
    <row r="145" s="2" customFormat="1">
      <c r="A145" s="41"/>
      <c r="B145" s="42"/>
      <c r="C145" s="43"/>
      <c r="D145" s="229" t="s">
        <v>175</v>
      </c>
      <c r="E145" s="43"/>
      <c r="F145" s="230" t="s">
        <v>231</v>
      </c>
      <c r="G145" s="43"/>
      <c r="H145" s="43"/>
      <c r="I145" s="214"/>
      <c r="J145" s="43"/>
      <c r="K145" s="43"/>
      <c r="L145" s="47"/>
      <c r="M145" s="215"/>
      <c r="N145" s="21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175</v>
      </c>
      <c r="AU145" s="20" t="s">
        <v>84</v>
      </c>
    </row>
    <row r="146" s="14" customFormat="1">
      <c r="A146" s="14"/>
      <c r="B146" s="241"/>
      <c r="C146" s="242"/>
      <c r="D146" s="212" t="s">
        <v>177</v>
      </c>
      <c r="E146" s="243" t="s">
        <v>19</v>
      </c>
      <c r="F146" s="244" t="s">
        <v>205</v>
      </c>
      <c r="G146" s="242"/>
      <c r="H146" s="245">
        <v>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177</v>
      </c>
      <c r="AU146" s="251" t="s">
        <v>84</v>
      </c>
      <c r="AV146" s="14" t="s">
        <v>84</v>
      </c>
      <c r="AW146" s="14" t="s">
        <v>34</v>
      </c>
      <c r="AX146" s="14" t="s">
        <v>74</v>
      </c>
      <c r="AY146" s="251" t="s">
        <v>114</v>
      </c>
    </row>
    <row r="147" s="14" customFormat="1">
      <c r="A147" s="14"/>
      <c r="B147" s="241"/>
      <c r="C147" s="242"/>
      <c r="D147" s="212" t="s">
        <v>177</v>
      </c>
      <c r="E147" s="243" t="s">
        <v>19</v>
      </c>
      <c r="F147" s="244" t="s">
        <v>206</v>
      </c>
      <c r="G147" s="242"/>
      <c r="H147" s="245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177</v>
      </c>
      <c r="AU147" s="251" t="s">
        <v>84</v>
      </c>
      <c r="AV147" s="14" t="s">
        <v>84</v>
      </c>
      <c r="AW147" s="14" t="s">
        <v>34</v>
      </c>
      <c r="AX147" s="14" t="s">
        <v>74</v>
      </c>
      <c r="AY147" s="251" t="s">
        <v>114</v>
      </c>
    </row>
    <row r="148" s="14" customFormat="1">
      <c r="A148" s="14"/>
      <c r="B148" s="241"/>
      <c r="C148" s="242"/>
      <c r="D148" s="212" t="s">
        <v>177</v>
      </c>
      <c r="E148" s="243" t="s">
        <v>19</v>
      </c>
      <c r="F148" s="244" t="s">
        <v>207</v>
      </c>
      <c r="G148" s="242"/>
      <c r="H148" s="245">
        <v>1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177</v>
      </c>
      <c r="AU148" s="251" t="s">
        <v>84</v>
      </c>
      <c r="AV148" s="14" t="s">
        <v>84</v>
      </c>
      <c r="AW148" s="14" t="s">
        <v>34</v>
      </c>
      <c r="AX148" s="14" t="s">
        <v>74</v>
      </c>
      <c r="AY148" s="251" t="s">
        <v>114</v>
      </c>
    </row>
    <row r="149" s="14" customFormat="1">
      <c r="A149" s="14"/>
      <c r="B149" s="241"/>
      <c r="C149" s="242"/>
      <c r="D149" s="212" t="s">
        <v>177</v>
      </c>
      <c r="E149" s="243" t="s">
        <v>19</v>
      </c>
      <c r="F149" s="244" t="s">
        <v>213</v>
      </c>
      <c r="G149" s="242"/>
      <c r="H149" s="245">
        <v>1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177</v>
      </c>
      <c r="AU149" s="251" t="s">
        <v>84</v>
      </c>
      <c r="AV149" s="14" t="s">
        <v>84</v>
      </c>
      <c r="AW149" s="14" t="s">
        <v>34</v>
      </c>
      <c r="AX149" s="14" t="s">
        <v>74</v>
      </c>
      <c r="AY149" s="251" t="s">
        <v>114</v>
      </c>
    </row>
    <row r="150" s="14" customFormat="1">
      <c r="A150" s="14"/>
      <c r="B150" s="241"/>
      <c r="C150" s="242"/>
      <c r="D150" s="212" t="s">
        <v>177</v>
      </c>
      <c r="E150" s="243" t="s">
        <v>19</v>
      </c>
      <c r="F150" s="244" t="s">
        <v>214</v>
      </c>
      <c r="G150" s="242"/>
      <c r="H150" s="245">
        <v>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177</v>
      </c>
      <c r="AU150" s="251" t="s">
        <v>84</v>
      </c>
      <c r="AV150" s="14" t="s">
        <v>84</v>
      </c>
      <c r="AW150" s="14" t="s">
        <v>34</v>
      </c>
      <c r="AX150" s="14" t="s">
        <v>74</v>
      </c>
      <c r="AY150" s="251" t="s">
        <v>114</v>
      </c>
    </row>
    <row r="151" s="14" customFormat="1">
      <c r="A151" s="14"/>
      <c r="B151" s="241"/>
      <c r="C151" s="242"/>
      <c r="D151" s="212" t="s">
        <v>177</v>
      </c>
      <c r="E151" s="243" t="s">
        <v>19</v>
      </c>
      <c r="F151" s="244" t="s">
        <v>215</v>
      </c>
      <c r="G151" s="242"/>
      <c r="H151" s="245">
        <v>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177</v>
      </c>
      <c r="AU151" s="251" t="s">
        <v>84</v>
      </c>
      <c r="AV151" s="14" t="s">
        <v>84</v>
      </c>
      <c r="AW151" s="14" t="s">
        <v>34</v>
      </c>
      <c r="AX151" s="14" t="s">
        <v>74</v>
      </c>
      <c r="AY151" s="251" t="s">
        <v>114</v>
      </c>
    </row>
    <row r="152" s="16" customFormat="1">
      <c r="A152" s="16"/>
      <c r="B152" s="263"/>
      <c r="C152" s="264"/>
      <c r="D152" s="212" t="s">
        <v>177</v>
      </c>
      <c r="E152" s="265" t="s">
        <v>19</v>
      </c>
      <c r="F152" s="266" t="s">
        <v>186</v>
      </c>
      <c r="G152" s="264"/>
      <c r="H152" s="267">
        <v>6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3" t="s">
        <v>177</v>
      </c>
      <c r="AU152" s="273" t="s">
        <v>84</v>
      </c>
      <c r="AV152" s="16" t="s">
        <v>129</v>
      </c>
      <c r="AW152" s="16" t="s">
        <v>34</v>
      </c>
      <c r="AX152" s="16" t="s">
        <v>82</v>
      </c>
      <c r="AY152" s="273" t="s">
        <v>114</v>
      </c>
    </row>
    <row r="153" s="2" customFormat="1" ht="16.5" customHeight="1">
      <c r="A153" s="41"/>
      <c r="B153" s="42"/>
      <c r="C153" s="199" t="s">
        <v>148</v>
      </c>
      <c r="D153" s="199" t="s">
        <v>115</v>
      </c>
      <c r="E153" s="200" t="s">
        <v>232</v>
      </c>
      <c r="F153" s="201" t="s">
        <v>233</v>
      </c>
      <c r="G153" s="202" t="s">
        <v>195</v>
      </c>
      <c r="H153" s="203">
        <v>1</v>
      </c>
      <c r="I153" s="204"/>
      <c r="J153" s="205">
        <f>ROUND(I153*H153,2)</f>
        <v>0</v>
      </c>
      <c r="K153" s="201" t="s">
        <v>172</v>
      </c>
      <c r="L153" s="47"/>
      <c r="M153" s="206" t="s">
        <v>19</v>
      </c>
      <c r="N153" s="207" t="s">
        <v>45</v>
      </c>
      <c r="O153" s="87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0" t="s">
        <v>129</v>
      </c>
      <c r="AT153" s="210" t="s">
        <v>115</v>
      </c>
      <c r="AU153" s="210" t="s">
        <v>84</v>
      </c>
      <c r="AY153" s="20" t="s">
        <v>114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20" t="s">
        <v>82</v>
      </c>
      <c r="BK153" s="211">
        <f>ROUND(I153*H153,2)</f>
        <v>0</v>
      </c>
      <c r="BL153" s="20" t="s">
        <v>129</v>
      </c>
      <c r="BM153" s="210" t="s">
        <v>234</v>
      </c>
    </row>
    <row r="154" s="2" customFormat="1">
      <c r="A154" s="41"/>
      <c r="B154" s="42"/>
      <c r="C154" s="43"/>
      <c r="D154" s="212" t="s">
        <v>121</v>
      </c>
      <c r="E154" s="43"/>
      <c r="F154" s="213" t="s">
        <v>235</v>
      </c>
      <c r="G154" s="43"/>
      <c r="H154" s="43"/>
      <c r="I154" s="214"/>
      <c r="J154" s="43"/>
      <c r="K154" s="43"/>
      <c r="L154" s="47"/>
      <c r="M154" s="215"/>
      <c r="N154" s="21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121</v>
      </c>
      <c r="AU154" s="20" t="s">
        <v>84</v>
      </c>
    </row>
    <row r="155" s="2" customFormat="1">
      <c r="A155" s="41"/>
      <c r="B155" s="42"/>
      <c r="C155" s="43"/>
      <c r="D155" s="229" t="s">
        <v>175</v>
      </c>
      <c r="E155" s="43"/>
      <c r="F155" s="230" t="s">
        <v>236</v>
      </c>
      <c r="G155" s="43"/>
      <c r="H155" s="43"/>
      <c r="I155" s="214"/>
      <c r="J155" s="43"/>
      <c r="K155" s="43"/>
      <c r="L155" s="47"/>
      <c r="M155" s="215"/>
      <c r="N155" s="21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175</v>
      </c>
      <c r="AU155" s="20" t="s">
        <v>84</v>
      </c>
    </row>
    <row r="156" s="14" customFormat="1">
      <c r="A156" s="14"/>
      <c r="B156" s="241"/>
      <c r="C156" s="242"/>
      <c r="D156" s="212" t="s">
        <v>177</v>
      </c>
      <c r="E156" s="243" t="s">
        <v>19</v>
      </c>
      <c r="F156" s="244" t="s">
        <v>205</v>
      </c>
      <c r="G156" s="242"/>
      <c r="H156" s="245">
        <v>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177</v>
      </c>
      <c r="AU156" s="251" t="s">
        <v>84</v>
      </c>
      <c r="AV156" s="14" t="s">
        <v>84</v>
      </c>
      <c r="AW156" s="14" t="s">
        <v>34</v>
      </c>
      <c r="AX156" s="14" t="s">
        <v>74</v>
      </c>
      <c r="AY156" s="251" t="s">
        <v>114</v>
      </c>
    </row>
    <row r="157" s="16" customFormat="1">
      <c r="A157" s="16"/>
      <c r="B157" s="263"/>
      <c r="C157" s="264"/>
      <c r="D157" s="212" t="s">
        <v>177</v>
      </c>
      <c r="E157" s="265" t="s">
        <v>19</v>
      </c>
      <c r="F157" s="266" t="s">
        <v>186</v>
      </c>
      <c r="G157" s="264"/>
      <c r="H157" s="267">
        <v>1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3" t="s">
        <v>177</v>
      </c>
      <c r="AU157" s="273" t="s">
        <v>84</v>
      </c>
      <c r="AV157" s="16" t="s">
        <v>129</v>
      </c>
      <c r="AW157" s="16" t="s">
        <v>34</v>
      </c>
      <c r="AX157" s="16" t="s">
        <v>82</v>
      </c>
      <c r="AY157" s="273" t="s">
        <v>114</v>
      </c>
    </row>
    <row r="158" s="2" customFormat="1" ht="16.5" customHeight="1">
      <c r="A158" s="41"/>
      <c r="B158" s="42"/>
      <c r="C158" s="199" t="s">
        <v>237</v>
      </c>
      <c r="D158" s="199" t="s">
        <v>115</v>
      </c>
      <c r="E158" s="200" t="s">
        <v>238</v>
      </c>
      <c r="F158" s="201" t="s">
        <v>239</v>
      </c>
      <c r="G158" s="202" t="s">
        <v>195</v>
      </c>
      <c r="H158" s="203">
        <v>1</v>
      </c>
      <c r="I158" s="204"/>
      <c r="J158" s="205">
        <f>ROUND(I158*H158,2)</f>
        <v>0</v>
      </c>
      <c r="K158" s="201" t="s">
        <v>172</v>
      </c>
      <c r="L158" s="47"/>
      <c r="M158" s="206" t="s">
        <v>19</v>
      </c>
      <c r="N158" s="207" t="s">
        <v>45</v>
      </c>
      <c r="O158" s="87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0" t="s">
        <v>129</v>
      </c>
      <c r="AT158" s="210" t="s">
        <v>115</v>
      </c>
      <c r="AU158" s="210" t="s">
        <v>84</v>
      </c>
      <c r="AY158" s="20" t="s">
        <v>114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20" t="s">
        <v>82</v>
      </c>
      <c r="BK158" s="211">
        <f>ROUND(I158*H158,2)</f>
        <v>0</v>
      </c>
      <c r="BL158" s="20" t="s">
        <v>129</v>
      </c>
      <c r="BM158" s="210" t="s">
        <v>240</v>
      </c>
    </row>
    <row r="159" s="2" customFormat="1">
      <c r="A159" s="41"/>
      <c r="B159" s="42"/>
      <c r="C159" s="43"/>
      <c r="D159" s="212" t="s">
        <v>121</v>
      </c>
      <c r="E159" s="43"/>
      <c r="F159" s="213" t="s">
        <v>241</v>
      </c>
      <c r="G159" s="43"/>
      <c r="H159" s="43"/>
      <c r="I159" s="214"/>
      <c r="J159" s="43"/>
      <c r="K159" s="43"/>
      <c r="L159" s="47"/>
      <c r="M159" s="215"/>
      <c r="N159" s="21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121</v>
      </c>
      <c r="AU159" s="20" t="s">
        <v>84</v>
      </c>
    </row>
    <row r="160" s="2" customFormat="1">
      <c r="A160" s="41"/>
      <c r="B160" s="42"/>
      <c r="C160" s="43"/>
      <c r="D160" s="229" t="s">
        <v>175</v>
      </c>
      <c r="E160" s="43"/>
      <c r="F160" s="230" t="s">
        <v>242</v>
      </c>
      <c r="G160" s="43"/>
      <c r="H160" s="43"/>
      <c r="I160" s="214"/>
      <c r="J160" s="43"/>
      <c r="K160" s="43"/>
      <c r="L160" s="47"/>
      <c r="M160" s="215"/>
      <c r="N160" s="21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175</v>
      </c>
      <c r="AU160" s="20" t="s">
        <v>84</v>
      </c>
    </row>
    <row r="161" s="14" customFormat="1">
      <c r="A161" s="14"/>
      <c r="B161" s="241"/>
      <c r="C161" s="242"/>
      <c r="D161" s="212" t="s">
        <v>177</v>
      </c>
      <c r="E161" s="243" t="s">
        <v>19</v>
      </c>
      <c r="F161" s="244" t="s">
        <v>226</v>
      </c>
      <c r="G161" s="242"/>
      <c r="H161" s="245">
        <v>1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177</v>
      </c>
      <c r="AU161" s="251" t="s">
        <v>84</v>
      </c>
      <c r="AV161" s="14" t="s">
        <v>84</v>
      </c>
      <c r="AW161" s="14" t="s">
        <v>34</v>
      </c>
      <c r="AX161" s="14" t="s">
        <v>74</v>
      </c>
      <c r="AY161" s="251" t="s">
        <v>114</v>
      </c>
    </row>
    <row r="162" s="16" customFormat="1">
      <c r="A162" s="16"/>
      <c r="B162" s="263"/>
      <c r="C162" s="264"/>
      <c r="D162" s="212" t="s">
        <v>177</v>
      </c>
      <c r="E162" s="265" t="s">
        <v>19</v>
      </c>
      <c r="F162" s="266" t="s">
        <v>186</v>
      </c>
      <c r="G162" s="264"/>
      <c r="H162" s="267">
        <v>1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3" t="s">
        <v>177</v>
      </c>
      <c r="AU162" s="273" t="s">
        <v>84</v>
      </c>
      <c r="AV162" s="16" t="s">
        <v>129</v>
      </c>
      <c r="AW162" s="16" t="s">
        <v>34</v>
      </c>
      <c r="AX162" s="16" t="s">
        <v>82</v>
      </c>
      <c r="AY162" s="273" t="s">
        <v>114</v>
      </c>
    </row>
    <row r="163" s="2" customFormat="1" ht="16.5" customHeight="1">
      <c r="A163" s="41"/>
      <c r="B163" s="42"/>
      <c r="C163" s="199" t="s">
        <v>243</v>
      </c>
      <c r="D163" s="199" t="s">
        <v>115</v>
      </c>
      <c r="E163" s="200" t="s">
        <v>244</v>
      </c>
      <c r="F163" s="201" t="s">
        <v>245</v>
      </c>
      <c r="G163" s="202" t="s">
        <v>246</v>
      </c>
      <c r="H163" s="203">
        <v>4.2000000000000002</v>
      </c>
      <c r="I163" s="204"/>
      <c r="J163" s="205">
        <f>ROUND(I163*H163,2)</f>
        <v>0</v>
      </c>
      <c r="K163" s="201" t="s">
        <v>19</v>
      </c>
      <c r="L163" s="47"/>
      <c r="M163" s="206" t="s">
        <v>19</v>
      </c>
      <c r="N163" s="207" t="s">
        <v>45</v>
      </c>
      <c r="O163" s="87"/>
      <c r="P163" s="208">
        <f>O163*H163</f>
        <v>0</v>
      </c>
      <c r="Q163" s="208">
        <v>0</v>
      </c>
      <c r="R163" s="208">
        <f>Q163*H163</f>
        <v>0</v>
      </c>
      <c r="S163" s="208">
        <v>0.13</v>
      </c>
      <c r="T163" s="209">
        <f>S163*H163</f>
        <v>0.54600000000000004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0" t="s">
        <v>129</v>
      </c>
      <c r="AT163" s="210" t="s">
        <v>115</v>
      </c>
      <c r="AU163" s="210" t="s">
        <v>84</v>
      </c>
      <c r="AY163" s="20" t="s">
        <v>114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20" t="s">
        <v>82</v>
      </c>
      <c r="BK163" s="211">
        <f>ROUND(I163*H163,2)</f>
        <v>0</v>
      </c>
      <c r="BL163" s="20" t="s">
        <v>129</v>
      </c>
      <c r="BM163" s="210" t="s">
        <v>247</v>
      </c>
    </row>
    <row r="164" s="2" customFormat="1">
      <c r="A164" s="41"/>
      <c r="B164" s="42"/>
      <c r="C164" s="43"/>
      <c r="D164" s="212" t="s">
        <v>121</v>
      </c>
      <c r="E164" s="43"/>
      <c r="F164" s="213" t="s">
        <v>248</v>
      </c>
      <c r="G164" s="43"/>
      <c r="H164" s="43"/>
      <c r="I164" s="214"/>
      <c r="J164" s="43"/>
      <c r="K164" s="43"/>
      <c r="L164" s="47"/>
      <c r="M164" s="215"/>
      <c r="N164" s="21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121</v>
      </c>
      <c r="AU164" s="20" t="s">
        <v>84</v>
      </c>
    </row>
    <row r="165" s="14" customFormat="1">
      <c r="A165" s="14"/>
      <c r="B165" s="241"/>
      <c r="C165" s="242"/>
      <c r="D165" s="212" t="s">
        <v>177</v>
      </c>
      <c r="E165" s="243" t="s">
        <v>19</v>
      </c>
      <c r="F165" s="244" t="s">
        <v>249</v>
      </c>
      <c r="G165" s="242"/>
      <c r="H165" s="245">
        <v>4.2000000000000002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177</v>
      </c>
      <c r="AU165" s="251" t="s">
        <v>84</v>
      </c>
      <c r="AV165" s="14" t="s">
        <v>84</v>
      </c>
      <c r="AW165" s="14" t="s">
        <v>34</v>
      </c>
      <c r="AX165" s="14" t="s">
        <v>74</v>
      </c>
      <c r="AY165" s="251" t="s">
        <v>114</v>
      </c>
    </row>
    <row r="166" s="16" customFormat="1">
      <c r="A166" s="16"/>
      <c r="B166" s="263"/>
      <c r="C166" s="264"/>
      <c r="D166" s="212" t="s">
        <v>177</v>
      </c>
      <c r="E166" s="265" t="s">
        <v>19</v>
      </c>
      <c r="F166" s="266" t="s">
        <v>186</v>
      </c>
      <c r="G166" s="264"/>
      <c r="H166" s="267">
        <v>4.2000000000000002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73" t="s">
        <v>177</v>
      </c>
      <c r="AU166" s="273" t="s">
        <v>84</v>
      </c>
      <c r="AV166" s="16" t="s">
        <v>129</v>
      </c>
      <c r="AW166" s="16" t="s">
        <v>34</v>
      </c>
      <c r="AX166" s="16" t="s">
        <v>82</v>
      </c>
      <c r="AY166" s="273" t="s">
        <v>114</v>
      </c>
    </row>
    <row r="167" s="2" customFormat="1" ht="16.5" customHeight="1">
      <c r="A167" s="41"/>
      <c r="B167" s="42"/>
      <c r="C167" s="199" t="s">
        <v>8</v>
      </c>
      <c r="D167" s="199" t="s">
        <v>115</v>
      </c>
      <c r="E167" s="200" t="s">
        <v>250</v>
      </c>
      <c r="F167" s="201" t="s">
        <v>251</v>
      </c>
      <c r="G167" s="202" t="s">
        <v>171</v>
      </c>
      <c r="H167" s="203">
        <v>1817.5999999999999</v>
      </c>
      <c r="I167" s="204"/>
      <c r="J167" s="205">
        <f>ROUND(I167*H167,2)</f>
        <v>0</v>
      </c>
      <c r="K167" s="201" t="s">
        <v>172</v>
      </c>
      <c r="L167" s="47"/>
      <c r="M167" s="206" t="s">
        <v>19</v>
      </c>
      <c r="N167" s="207" t="s">
        <v>45</v>
      </c>
      <c r="O167" s="87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0" t="s">
        <v>129</v>
      </c>
      <c r="AT167" s="210" t="s">
        <v>115</v>
      </c>
      <c r="AU167" s="210" t="s">
        <v>84</v>
      </c>
      <c r="AY167" s="20" t="s">
        <v>114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20" t="s">
        <v>82</v>
      </c>
      <c r="BK167" s="211">
        <f>ROUND(I167*H167,2)</f>
        <v>0</v>
      </c>
      <c r="BL167" s="20" t="s">
        <v>129</v>
      </c>
      <c r="BM167" s="210" t="s">
        <v>252</v>
      </c>
    </row>
    <row r="168" s="2" customFormat="1">
      <c r="A168" s="41"/>
      <c r="B168" s="42"/>
      <c r="C168" s="43"/>
      <c r="D168" s="212" t="s">
        <v>121</v>
      </c>
      <c r="E168" s="43"/>
      <c r="F168" s="213" t="s">
        <v>253</v>
      </c>
      <c r="G168" s="43"/>
      <c r="H168" s="43"/>
      <c r="I168" s="214"/>
      <c r="J168" s="43"/>
      <c r="K168" s="43"/>
      <c r="L168" s="47"/>
      <c r="M168" s="215"/>
      <c r="N168" s="21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121</v>
      </c>
      <c r="AU168" s="20" t="s">
        <v>84</v>
      </c>
    </row>
    <row r="169" s="2" customFormat="1">
      <c r="A169" s="41"/>
      <c r="B169" s="42"/>
      <c r="C169" s="43"/>
      <c r="D169" s="229" t="s">
        <v>175</v>
      </c>
      <c r="E169" s="43"/>
      <c r="F169" s="230" t="s">
        <v>254</v>
      </c>
      <c r="G169" s="43"/>
      <c r="H169" s="43"/>
      <c r="I169" s="214"/>
      <c r="J169" s="43"/>
      <c r="K169" s="43"/>
      <c r="L169" s="47"/>
      <c r="M169" s="215"/>
      <c r="N169" s="21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175</v>
      </c>
      <c r="AU169" s="20" t="s">
        <v>84</v>
      </c>
    </row>
    <row r="170" s="13" customFormat="1">
      <c r="A170" s="13"/>
      <c r="B170" s="231"/>
      <c r="C170" s="232"/>
      <c r="D170" s="212" t="s">
        <v>177</v>
      </c>
      <c r="E170" s="233" t="s">
        <v>19</v>
      </c>
      <c r="F170" s="234" t="s">
        <v>178</v>
      </c>
      <c r="G170" s="232"/>
      <c r="H170" s="233" t="s">
        <v>19</v>
      </c>
      <c r="I170" s="235"/>
      <c r="J170" s="232"/>
      <c r="K170" s="232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177</v>
      </c>
      <c r="AU170" s="240" t="s">
        <v>84</v>
      </c>
      <c r="AV170" s="13" t="s">
        <v>82</v>
      </c>
      <c r="AW170" s="13" t="s">
        <v>34</v>
      </c>
      <c r="AX170" s="13" t="s">
        <v>74</v>
      </c>
      <c r="AY170" s="240" t="s">
        <v>114</v>
      </c>
    </row>
    <row r="171" s="14" customFormat="1">
      <c r="A171" s="14"/>
      <c r="B171" s="241"/>
      <c r="C171" s="242"/>
      <c r="D171" s="212" t="s">
        <v>177</v>
      </c>
      <c r="E171" s="243" t="s">
        <v>19</v>
      </c>
      <c r="F171" s="244" t="s">
        <v>255</v>
      </c>
      <c r="G171" s="242"/>
      <c r="H171" s="245">
        <v>1039.2000000000001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177</v>
      </c>
      <c r="AU171" s="251" t="s">
        <v>84</v>
      </c>
      <c r="AV171" s="14" t="s">
        <v>84</v>
      </c>
      <c r="AW171" s="14" t="s">
        <v>34</v>
      </c>
      <c r="AX171" s="14" t="s">
        <v>74</v>
      </c>
      <c r="AY171" s="251" t="s">
        <v>114</v>
      </c>
    </row>
    <row r="172" s="15" customFormat="1">
      <c r="A172" s="15"/>
      <c r="B172" s="252"/>
      <c r="C172" s="253"/>
      <c r="D172" s="212" t="s">
        <v>177</v>
      </c>
      <c r="E172" s="254" t="s">
        <v>19</v>
      </c>
      <c r="F172" s="255" t="s">
        <v>180</v>
      </c>
      <c r="G172" s="253"/>
      <c r="H172" s="256">
        <v>1039.2000000000001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2" t="s">
        <v>177</v>
      </c>
      <c r="AU172" s="262" t="s">
        <v>84</v>
      </c>
      <c r="AV172" s="15" t="s">
        <v>125</v>
      </c>
      <c r="AW172" s="15" t="s">
        <v>34</v>
      </c>
      <c r="AX172" s="15" t="s">
        <v>74</v>
      </c>
      <c r="AY172" s="262" t="s">
        <v>114</v>
      </c>
    </row>
    <row r="173" s="13" customFormat="1">
      <c r="A173" s="13"/>
      <c r="B173" s="231"/>
      <c r="C173" s="232"/>
      <c r="D173" s="212" t="s">
        <v>177</v>
      </c>
      <c r="E173" s="233" t="s">
        <v>19</v>
      </c>
      <c r="F173" s="234" t="s">
        <v>256</v>
      </c>
      <c r="G173" s="232"/>
      <c r="H173" s="233" t="s">
        <v>19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177</v>
      </c>
      <c r="AU173" s="240" t="s">
        <v>84</v>
      </c>
      <c r="AV173" s="13" t="s">
        <v>82</v>
      </c>
      <c r="AW173" s="13" t="s">
        <v>34</v>
      </c>
      <c r="AX173" s="13" t="s">
        <v>74</v>
      </c>
      <c r="AY173" s="240" t="s">
        <v>114</v>
      </c>
    </row>
    <row r="174" s="14" customFormat="1">
      <c r="A174" s="14"/>
      <c r="B174" s="241"/>
      <c r="C174" s="242"/>
      <c r="D174" s="212" t="s">
        <v>177</v>
      </c>
      <c r="E174" s="243" t="s">
        <v>19</v>
      </c>
      <c r="F174" s="244" t="s">
        <v>257</v>
      </c>
      <c r="G174" s="242"/>
      <c r="H174" s="245">
        <v>146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177</v>
      </c>
      <c r="AU174" s="251" t="s">
        <v>84</v>
      </c>
      <c r="AV174" s="14" t="s">
        <v>84</v>
      </c>
      <c r="AW174" s="14" t="s">
        <v>34</v>
      </c>
      <c r="AX174" s="14" t="s">
        <v>74</v>
      </c>
      <c r="AY174" s="251" t="s">
        <v>114</v>
      </c>
    </row>
    <row r="175" s="14" customFormat="1">
      <c r="A175" s="14"/>
      <c r="B175" s="241"/>
      <c r="C175" s="242"/>
      <c r="D175" s="212" t="s">
        <v>177</v>
      </c>
      <c r="E175" s="243" t="s">
        <v>19</v>
      </c>
      <c r="F175" s="244" t="s">
        <v>258</v>
      </c>
      <c r="G175" s="242"/>
      <c r="H175" s="245">
        <v>104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177</v>
      </c>
      <c r="AU175" s="251" t="s">
        <v>84</v>
      </c>
      <c r="AV175" s="14" t="s">
        <v>84</v>
      </c>
      <c r="AW175" s="14" t="s">
        <v>34</v>
      </c>
      <c r="AX175" s="14" t="s">
        <v>74</v>
      </c>
      <c r="AY175" s="251" t="s">
        <v>114</v>
      </c>
    </row>
    <row r="176" s="15" customFormat="1">
      <c r="A176" s="15"/>
      <c r="B176" s="252"/>
      <c r="C176" s="253"/>
      <c r="D176" s="212" t="s">
        <v>177</v>
      </c>
      <c r="E176" s="254" t="s">
        <v>19</v>
      </c>
      <c r="F176" s="255" t="s">
        <v>180</v>
      </c>
      <c r="G176" s="253"/>
      <c r="H176" s="256">
        <v>250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2" t="s">
        <v>177</v>
      </c>
      <c r="AU176" s="262" t="s">
        <v>84</v>
      </c>
      <c r="AV176" s="15" t="s">
        <v>125</v>
      </c>
      <c r="AW176" s="15" t="s">
        <v>34</v>
      </c>
      <c r="AX176" s="15" t="s">
        <v>74</v>
      </c>
      <c r="AY176" s="262" t="s">
        <v>114</v>
      </c>
    </row>
    <row r="177" s="13" customFormat="1">
      <c r="A177" s="13"/>
      <c r="B177" s="231"/>
      <c r="C177" s="232"/>
      <c r="D177" s="212" t="s">
        <v>177</v>
      </c>
      <c r="E177" s="233" t="s">
        <v>19</v>
      </c>
      <c r="F177" s="234" t="s">
        <v>259</v>
      </c>
      <c r="G177" s="232"/>
      <c r="H177" s="233" t="s">
        <v>19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177</v>
      </c>
      <c r="AU177" s="240" t="s">
        <v>84</v>
      </c>
      <c r="AV177" s="13" t="s">
        <v>82</v>
      </c>
      <c r="AW177" s="13" t="s">
        <v>34</v>
      </c>
      <c r="AX177" s="13" t="s">
        <v>74</v>
      </c>
      <c r="AY177" s="240" t="s">
        <v>114</v>
      </c>
    </row>
    <row r="178" s="14" customFormat="1">
      <c r="A178" s="14"/>
      <c r="B178" s="241"/>
      <c r="C178" s="242"/>
      <c r="D178" s="212" t="s">
        <v>177</v>
      </c>
      <c r="E178" s="243" t="s">
        <v>19</v>
      </c>
      <c r="F178" s="244" t="s">
        <v>260</v>
      </c>
      <c r="G178" s="242"/>
      <c r="H178" s="245">
        <v>6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177</v>
      </c>
      <c r="AU178" s="251" t="s">
        <v>84</v>
      </c>
      <c r="AV178" s="14" t="s">
        <v>84</v>
      </c>
      <c r="AW178" s="14" t="s">
        <v>34</v>
      </c>
      <c r="AX178" s="14" t="s">
        <v>74</v>
      </c>
      <c r="AY178" s="251" t="s">
        <v>114</v>
      </c>
    </row>
    <row r="179" s="14" customFormat="1">
      <c r="A179" s="14"/>
      <c r="B179" s="241"/>
      <c r="C179" s="242"/>
      <c r="D179" s="212" t="s">
        <v>177</v>
      </c>
      <c r="E179" s="243" t="s">
        <v>19</v>
      </c>
      <c r="F179" s="244" t="s">
        <v>261</v>
      </c>
      <c r="G179" s="242"/>
      <c r="H179" s="245">
        <v>88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177</v>
      </c>
      <c r="AU179" s="251" t="s">
        <v>84</v>
      </c>
      <c r="AV179" s="14" t="s">
        <v>84</v>
      </c>
      <c r="AW179" s="14" t="s">
        <v>34</v>
      </c>
      <c r="AX179" s="14" t="s">
        <v>74</v>
      </c>
      <c r="AY179" s="251" t="s">
        <v>114</v>
      </c>
    </row>
    <row r="180" s="14" customFormat="1">
      <c r="A180" s="14"/>
      <c r="B180" s="241"/>
      <c r="C180" s="242"/>
      <c r="D180" s="212" t="s">
        <v>177</v>
      </c>
      <c r="E180" s="243" t="s">
        <v>19</v>
      </c>
      <c r="F180" s="244" t="s">
        <v>262</v>
      </c>
      <c r="G180" s="242"/>
      <c r="H180" s="245">
        <v>40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177</v>
      </c>
      <c r="AU180" s="251" t="s">
        <v>84</v>
      </c>
      <c r="AV180" s="14" t="s">
        <v>84</v>
      </c>
      <c r="AW180" s="14" t="s">
        <v>34</v>
      </c>
      <c r="AX180" s="14" t="s">
        <v>74</v>
      </c>
      <c r="AY180" s="251" t="s">
        <v>114</v>
      </c>
    </row>
    <row r="181" s="15" customFormat="1">
      <c r="A181" s="15"/>
      <c r="B181" s="252"/>
      <c r="C181" s="253"/>
      <c r="D181" s="212" t="s">
        <v>177</v>
      </c>
      <c r="E181" s="254" t="s">
        <v>19</v>
      </c>
      <c r="F181" s="255" t="s">
        <v>180</v>
      </c>
      <c r="G181" s="253"/>
      <c r="H181" s="256">
        <v>134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2" t="s">
        <v>177</v>
      </c>
      <c r="AU181" s="262" t="s">
        <v>84</v>
      </c>
      <c r="AV181" s="15" t="s">
        <v>125</v>
      </c>
      <c r="AW181" s="15" t="s">
        <v>34</v>
      </c>
      <c r="AX181" s="15" t="s">
        <v>74</v>
      </c>
      <c r="AY181" s="262" t="s">
        <v>114</v>
      </c>
    </row>
    <row r="182" s="13" customFormat="1">
      <c r="A182" s="13"/>
      <c r="B182" s="231"/>
      <c r="C182" s="232"/>
      <c r="D182" s="212" t="s">
        <v>177</v>
      </c>
      <c r="E182" s="233" t="s">
        <v>19</v>
      </c>
      <c r="F182" s="234" t="s">
        <v>263</v>
      </c>
      <c r="G182" s="232"/>
      <c r="H182" s="233" t="s">
        <v>19</v>
      </c>
      <c r="I182" s="235"/>
      <c r="J182" s="232"/>
      <c r="K182" s="232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177</v>
      </c>
      <c r="AU182" s="240" t="s">
        <v>84</v>
      </c>
      <c r="AV182" s="13" t="s">
        <v>82</v>
      </c>
      <c r="AW182" s="13" t="s">
        <v>34</v>
      </c>
      <c r="AX182" s="13" t="s">
        <v>74</v>
      </c>
      <c r="AY182" s="240" t="s">
        <v>114</v>
      </c>
    </row>
    <row r="183" s="14" customFormat="1">
      <c r="A183" s="14"/>
      <c r="B183" s="241"/>
      <c r="C183" s="242"/>
      <c r="D183" s="212" t="s">
        <v>177</v>
      </c>
      <c r="E183" s="243" t="s">
        <v>19</v>
      </c>
      <c r="F183" s="244" t="s">
        <v>264</v>
      </c>
      <c r="G183" s="242"/>
      <c r="H183" s="245">
        <v>34.5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177</v>
      </c>
      <c r="AU183" s="251" t="s">
        <v>84</v>
      </c>
      <c r="AV183" s="14" t="s">
        <v>84</v>
      </c>
      <c r="AW183" s="14" t="s">
        <v>34</v>
      </c>
      <c r="AX183" s="14" t="s">
        <v>74</v>
      </c>
      <c r="AY183" s="251" t="s">
        <v>114</v>
      </c>
    </row>
    <row r="184" s="14" customFormat="1">
      <c r="A184" s="14"/>
      <c r="B184" s="241"/>
      <c r="C184" s="242"/>
      <c r="D184" s="212" t="s">
        <v>177</v>
      </c>
      <c r="E184" s="243" t="s">
        <v>19</v>
      </c>
      <c r="F184" s="244" t="s">
        <v>264</v>
      </c>
      <c r="G184" s="242"/>
      <c r="H184" s="245">
        <v>34.5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177</v>
      </c>
      <c r="AU184" s="251" t="s">
        <v>84</v>
      </c>
      <c r="AV184" s="14" t="s">
        <v>84</v>
      </c>
      <c r="AW184" s="14" t="s">
        <v>34</v>
      </c>
      <c r="AX184" s="14" t="s">
        <v>74</v>
      </c>
      <c r="AY184" s="251" t="s">
        <v>114</v>
      </c>
    </row>
    <row r="185" s="14" customFormat="1">
      <c r="A185" s="14"/>
      <c r="B185" s="241"/>
      <c r="C185" s="242"/>
      <c r="D185" s="212" t="s">
        <v>177</v>
      </c>
      <c r="E185" s="243" t="s">
        <v>19</v>
      </c>
      <c r="F185" s="244" t="s">
        <v>265</v>
      </c>
      <c r="G185" s="242"/>
      <c r="H185" s="245">
        <v>187.59999999999999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177</v>
      </c>
      <c r="AU185" s="251" t="s">
        <v>84</v>
      </c>
      <c r="AV185" s="14" t="s">
        <v>84</v>
      </c>
      <c r="AW185" s="14" t="s">
        <v>34</v>
      </c>
      <c r="AX185" s="14" t="s">
        <v>74</v>
      </c>
      <c r="AY185" s="251" t="s">
        <v>114</v>
      </c>
    </row>
    <row r="186" s="15" customFormat="1">
      <c r="A186" s="15"/>
      <c r="B186" s="252"/>
      <c r="C186" s="253"/>
      <c r="D186" s="212" t="s">
        <v>177</v>
      </c>
      <c r="E186" s="254" t="s">
        <v>19</v>
      </c>
      <c r="F186" s="255" t="s">
        <v>180</v>
      </c>
      <c r="G186" s="253"/>
      <c r="H186" s="256">
        <v>256.60000000000002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177</v>
      </c>
      <c r="AU186" s="262" t="s">
        <v>84</v>
      </c>
      <c r="AV186" s="15" t="s">
        <v>125</v>
      </c>
      <c r="AW186" s="15" t="s">
        <v>34</v>
      </c>
      <c r="AX186" s="15" t="s">
        <v>74</v>
      </c>
      <c r="AY186" s="262" t="s">
        <v>114</v>
      </c>
    </row>
    <row r="187" s="13" customFormat="1">
      <c r="A187" s="13"/>
      <c r="B187" s="231"/>
      <c r="C187" s="232"/>
      <c r="D187" s="212" t="s">
        <v>177</v>
      </c>
      <c r="E187" s="233" t="s">
        <v>19</v>
      </c>
      <c r="F187" s="234" t="s">
        <v>181</v>
      </c>
      <c r="G187" s="232"/>
      <c r="H187" s="233" t="s">
        <v>19</v>
      </c>
      <c r="I187" s="235"/>
      <c r="J187" s="232"/>
      <c r="K187" s="232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177</v>
      </c>
      <c r="AU187" s="240" t="s">
        <v>84</v>
      </c>
      <c r="AV187" s="13" t="s">
        <v>82</v>
      </c>
      <c r="AW187" s="13" t="s">
        <v>34</v>
      </c>
      <c r="AX187" s="13" t="s">
        <v>74</v>
      </c>
      <c r="AY187" s="240" t="s">
        <v>114</v>
      </c>
    </row>
    <row r="188" s="14" customFormat="1">
      <c r="A188" s="14"/>
      <c r="B188" s="241"/>
      <c r="C188" s="242"/>
      <c r="D188" s="212" t="s">
        <v>177</v>
      </c>
      <c r="E188" s="243" t="s">
        <v>19</v>
      </c>
      <c r="F188" s="244" t="s">
        <v>266</v>
      </c>
      <c r="G188" s="242"/>
      <c r="H188" s="245">
        <v>30.800000000000001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177</v>
      </c>
      <c r="AU188" s="251" t="s">
        <v>84</v>
      </c>
      <c r="AV188" s="14" t="s">
        <v>84</v>
      </c>
      <c r="AW188" s="14" t="s">
        <v>34</v>
      </c>
      <c r="AX188" s="14" t="s">
        <v>74</v>
      </c>
      <c r="AY188" s="251" t="s">
        <v>114</v>
      </c>
    </row>
    <row r="189" s="15" customFormat="1">
      <c r="A189" s="15"/>
      <c r="B189" s="252"/>
      <c r="C189" s="253"/>
      <c r="D189" s="212" t="s">
        <v>177</v>
      </c>
      <c r="E189" s="254" t="s">
        <v>19</v>
      </c>
      <c r="F189" s="255" t="s">
        <v>180</v>
      </c>
      <c r="G189" s="253"/>
      <c r="H189" s="256">
        <v>30.800000000000001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177</v>
      </c>
      <c r="AU189" s="262" t="s">
        <v>84</v>
      </c>
      <c r="AV189" s="15" t="s">
        <v>125</v>
      </c>
      <c r="AW189" s="15" t="s">
        <v>34</v>
      </c>
      <c r="AX189" s="15" t="s">
        <v>74</v>
      </c>
      <c r="AY189" s="262" t="s">
        <v>114</v>
      </c>
    </row>
    <row r="190" s="13" customFormat="1">
      <c r="A190" s="13"/>
      <c r="B190" s="231"/>
      <c r="C190" s="232"/>
      <c r="D190" s="212" t="s">
        <v>177</v>
      </c>
      <c r="E190" s="233" t="s">
        <v>19</v>
      </c>
      <c r="F190" s="234" t="s">
        <v>267</v>
      </c>
      <c r="G190" s="232"/>
      <c r="H190" s="233" t="s">
        <v>19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177</v>
      </c>
      <c r="AU190" s="240" t="s">
        <v>84</v>
      </c>
      <c r="AV190" s="13" t="s">
        <v>82</v>
      </c>
      <c r="AW190" s="13" t="s">
        <v>34</v>
      </c>
      <c r="AX190" s="13" t="s">
        <v>74</v>
      </c>
      <c r="AY190" s="240" t="s">
        <v>114</v>
      </c>
    </row>
    <row r="191" s="14" customFormat="1">
      <c r="A191" s="14"/>
      <c r="B191" s="241"/>
      <c r="C191" s="242"/>
      <c r="D191" s="212" t="s">
        <v>177</v>
      </c>
      <c r="E191" s="243" t="s">
        <v>19</v>
      </c>
      <c r="F191" s="244" t="s">
        <v>268</v>
      </c>
      <c r="G191" s="242"/>
      <c r="H191" s="245">
        <v>12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177</v>
      </c>
      <c r="AU191" s="251" t="s">
        <v>84</v>
      </c>
      <c r="AV191" s="14" t="s">
        <v>84</v>
      </c>
      <c r="AW191" s="14" t="s">
        <v>34</v>
      </c>
      <c r="AX191" s="14" t="s">
        <v>74</v>
      </c>
      <c r="AY191" s="251" t="s">
        <v>114</v>
      </c>
    </row>
    <row r="192" s="14" customFormat="1">
      <c r="A192" s="14"/>
      <c r="B192" s="241"/>
      <c r="C192" s="242"/>
      <c r="D192" s="212" t="s">
        <v>177</v>
      </c>
      <c r="E192" s="243" t="s">
        <v>19</v>
      </c>
      <c r="F192" s="244" t="s">
        <v>269</v>
      </c>
      <c r="G192" s="242"/>
      <c r="H192" s="245">
        <v>15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177</v>
      </c>
      <c r="AU192" s="251" t="s">
        <v>84</v>
      </c>
      <c r="AV192" s="14" t="s">
        <v>84</v>
      </c>
      <c r="AW192" s="14" t="s">
        <v>34</v>
      </c>
      <c r="AX192" s="14" t="s">
        <v>74</v>
      </c>
      <c r="AY192" s="251" t="s">
        <v>114</v>
      </c>
    </row>
    <row r="193" s="15" customFormat="1">
      <c r="A193" s="15"/>
      <c r="B193" s="252"/>
      <c r="C193" s="253"/>
      <c r="D193" s="212" t="s">
        <v>177</v>
      </c>
      <c r="E193" s="254" t="s">
        <v>19</v>
      </c>
      <c r="F193" s="255" t="s">
        <v>180</v>
      </c>
      <c r="G193" s="253"/>
      <c r="H193" s="256">
        <v>27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2" t="s">
        <v>177</v>
      </c>
      <c r="AU193" s="262" t="s">
        <v>84</v>
      </c>
      <c r="AV193" s="15" t="s">
        <v>125</v>
      </c>
      <c r="AW193" s="15" t="s">
        <v>34</v>
      </c>
      <c r="AX193" s="15" t="s">
        <v>74</v>
      </c>
      <c r="AY193" s="262" t="s">
        <v>114</v>
      </c>
    </row>
    <row r="194" s="13" customFormat="1">
      <c r="A194" s="13"/>
      <c r="B194" s="231"/>
      <c r="C194" s="232"/>
      <c r="D194" s="212" t="s">
        <v>177</v>
      </c>
      <c r="E194" s="233" t="s">
        <v>19</v>
      </c>
      <c r="F194" s="234" t="s">
        <v>183</v>
      </c>
      <c r="G194" s="232"/>
      <c r="H194" s="233" t="s">
        <v>19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177</v>
      </c>
      <c r="AU194" s="240" t="s">
        <v>84</v>
      </c>
      <c r="AV194" s="13" t="s">
        <v>82</v>
      </c>
      <c r="AW194" s="13" t="s">
        <v>34</v>
      </c>
      <c r="AX194" s="13" t="s">
        <v>74</v>
      </c>
      <c r="AY194" s="240" t="s">
        <v>114</v>
      </c>
    </row>
    <row r="195" s="14" customFormat="1">
      <c r="A195" s="14"/>
      <c r="B195" s="241"/>
      <c r="C195" s="242"/>
      <c r="D195" s="212" t="s">
        <v>177</v>
      </c>
      <c r="E195" s="243" t="s">
        <v>19</v>
      </c>
      <c r="F195" s="244" t="s">
        <v>270</v>
      </c>
      <c r="G195" s="242"/>
      <c r="H195" s="245">
        <v>80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177</v>
      </c>
      <c r="AU195" s="251" t="s">
        <v>84</v>
      </c>
      <c r="AV195" s="14" t="s">
        <v>84</v>
      </c>
      <c r="AW195" s="14" t="s">
        <v>34</v>
      </c>
      <c r="AX195" s="14" t="s">
        <v>74</v>
      </c>
      <c r="AY195" s="251" t="s">
        <v>114</v>
      </c>
    </row>
    <row r="196" s="15" customFormat="1">
      <c r="A196" s="15"/>
      <c r="B196" s="252"/>
      <c r="C196" s="253"/>
      <c r="D196" s="212" t="s">
        <v>177</v>
      </c>
      <c r="E196" s="254" t="s">
        <v>19</v>
      </c>
      <c r="F196" s="255" t="s">
        <v>180</v>
      </c>
      <c r="G196" s="253"/>
      <c r="H196" s="256">
        <v>80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177</v>
      </c>
      <c r="AU196" s="262" t="s">
        <v>84</v>
      </c>
      <c r="AV196" s="15" t="s">
        <v>125</v>
      </c>
      <c r="AW196" s="15" t="s">
        <v>34</v>
      </c>
      <c r="AX196" s="15" t="s">
        <v>74</v>
      </c>
      <c r="AY196" s="262" t="s">
        <v>114</v>
      </c>
    </row>
    <row r="197" s="16" customFormat="1">
      <c r="A197" s="16"/>
      <c r="B197" s="263"/>
      <c r="C197" s="264"/>
      <c r="D197" s="212" t="s">
        <v>177</v>
      </c>
      <c r="E197" s="265" t="s">
        <v>19</v>
      </c>
      <c r="F197" s="266" t="s">
        <v>186</v>
      </c>
      <c r="G197" s="264"/>
      <c r="H197" s="267">
        <v>1817.5999999999999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73" t="s">
        <v>177</v>
      </c>
      <c r="AU197" s="273" t="s">
        <v>84</v>
      </c>
      <c r="AV197" s="16" t="s">
        <v>129</v>
      </c>
      <c r="AW197" s="16" t="s">
        <v>34</v>
      </c>
      <c r="AX197" s="16" t="s">
        <v>82</v>
      </c>
      <c r="AY197" s="273" t="s">
        <v>114</v>
      </c>
    </row>
    <row r="198" s="2" customFormat="1" ht="16.5" customHeight="1">
      <c r="A198" s="41"/>
      <c r="B198" s="42"/>
      <c r="C198" s="199" t="s">
        <v>271</v>
      </c>
      <c r="D198" s="199" t="s">
        <v>115</v>
      </c>
      <c r="E198" s="200" t="s">
        <v>272</v>
      </c>
      <c r="F198" s="201" t="s">
        <v>273</v>
      </c>
      <c r="G198" s="202" t="s">
        <v>171</v>
      </c>
      <c r="H198" s="203">
        <v>691.5</v>
      </c>
      <c r="I198" s="204"/>
      <c r="J198" s="205">
        <f>ROUND(I198*H198,2)</f>
        <v>0</v>
      </c>
      <c r="K198" s="201" t="s">
        <v>19</v>
      </c>
      <c r="L198" s="47"/>
      <c r="M198" s="206" t="s">
        <v>19</v>
      </c>
      <c r="N198" s="207" t="s">
        <v>45</v>
      </c>
      <c r="O198" s="87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0" t="s">
        <v>129</v>
      </c>
      <c r="AT198" s="210" t="s">
        <v>115</v>
      </c>
      <c r="AU198" s="210" t="s">
        <v>84</v>
      </c>
      <c r="AY198" s="20" t="s">
        <v>114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20" t="s">
        <v>82</v>
      </c>
      <c r="BK198" s="211">
        <f>ROUND(I198*H198,2)</f>
        <v>0</v>
      </c>
      <c r="BL198" s="20" t="s">
        <v>129</v>
      </c>
      <c r="BM198" s="210" t="s">
        <v>274</v>
      </c>
    </row>
    <row r="199" s="2" customFormat="1">
      <c r="A199" s="41"/>
      <c r="B199" s="42"/>
      <c r="C199" s="43"/>
      <c r="D199" s="212" t="s">
        <v>121</v>
      </c>
      <c r="E199" s="43"/>
      <c r="F199" s="213" t="s">
        <v>273</v>
      </c>
      <c r="G199" s="43"/>
      <c r="H199" s="43"/>
      <c r="I199" s="214"/>
      <c r="J199" s="43"/>
      <c r="K199" s="43"/>
      <c r="L199" s="47"/>
      <c r="M199" s="215"/>
      <c r="N199" s="21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121</v>
      </c>
      <c r="AU199" s="20" t="s">
        <v>84</v>
      </c>
    </row>
    <row r="200" s="13" customFormat="1">
      <c r="A200" s="13"/>
      <c r="B200" s="231"/>
      <c r="C200" s="232"/>
      <c r="D200" s="212" t="s">
        <v>177</v>
      </c>
      <c r="E200" s="233" t="s">
        <v>19</v>
      </c>
      <c r="F200" s="234" t="s">
        <v>178</v>
      </c>
      <c r="G200" s="232"/>
      <c r="H200" s="233" t="s">
        <v>19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177</v>
      </c>
      <c r="AU200" s="240" t="s">
        <v>84</v>
      </c>
      <c r="AV200" s="13" t="s">
        <v>82</v>
      </c>
      <c r="AW200" s="13" t="s">
        <v>34</v>
      </c>
      <c r="AX200" s="13" t="s">
        <v>74</v>
      </c>
      <c r="AY200" s="240" t="s">
        <v>114</v>
      </c>
    </row>
    <row r="201" s="14" customFormat="1">
      <c r="A201" s="14"/>
      <c r="B201" s="241"/>
      <c r="C201" s="242"/>
      <c r="D201" s="212" t="s">
        <v>177</v>
      </c>
      <c r="E201" s="243" t="s">
        <v>19</v>
      </c>
      <c r="F201" s="244" t="s">
        <v>275</v>
      </c>
      <c r="G201" s="242"/>
      <c r="H201" s="245">
        <v>339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177</v>
      </c>
      <c r="AU201" s="251" t="s">
        <v>84</v>
      </c>
      <c r="AV201" s="14" t="s">
        <v>84</v>
      </c>
      <c r="AW201" s="14" t="s">
        <v>34</v>
      </c>
      <c r="AX201" s="14" t="s">
        <v>74</v>
      </c>
      <c r="AY201" s="251" t="s">
        <v>114</v>
      </c>
    </row>
    <row r="202" s="15" customFormat="1">
      <c r="A202" s="15"/>
      <c r="B202" s="252"/>
      <c r="C202" s="253"/>
      <c r="D202" s="212" t="s">
        <v>177</v>
      </c>
      <c r="E202" s="254" t="s">
        <v>19</v>
      </c>
      <c r="F202" s="255" t="s">
        <v>180</v>
      </c>
      <c r="G202" s="253"/>
      <c r="H202" s="256">
        <v>339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2" t="s">
        <v>177</v>
      </c>
      <c r="AU202" s="262" t="s">
        <v>84</v>
      </c>
      <c r="AV202" s="15" t="s">
        <v>125</v>
      </c>
      <c r="AW202" s="15" t="s">
        <v>34</v>
      </c>
      <c r="AX202" s="15" t="s">
        <v>74</v>
      </c>
      <c r="AY202" s="262" t="s">
        <v>114</v>
      </c>
    </row>
    <row r="203" s="13" customFormat="1">
      <c r="A203" s="13"/>
      <c r="B203" s="231"/>
      <c r="C203" s="232"/>
      <c r="D203" s="212" t="s">
        <v>177</v>
      </c>
      <c r="E203" s="233" t="s">
        <v>19</v>
      </c>
      <c r="F203" s="234" t="s">
        <v>256</v>
      </c>
      <c r="G203" s="232"/>
      <c r="H203" s="233" t="s">
        <v>19</v>
      </c>
      <c r="I203" s="235"/>
      <c r="J203" s="232"/>
      <c r="K203" s="232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177</v>
      </c>
      <c r="AU203" s="240" t="s">
        <v>84</v>
      </c>
      <c r="AV203" s="13" t="s">
        <v>82</v>
      </c>
      <c r="AW203" s="13" t="s">
        <v>34</v>
      </c>
      <c r="AX203" s="13" t="s">
        <v>74</v>
      </c>
      <c r="AY203" s="240" t="s">
        <v>114</v>
      </c>
    </row>
    <row r="204" s="14" customFormat="1">
      <c r="A204" s="14"/>
      <c r="B204" s="241"/>
      <c r="C204" s="242"/>
      <c r="D204" s="212" t="s">
        <v>177</v>
      </c>
      <c r="E204" s="243" t="s">
        <v>19</v>
      </c>
      <c r="F204" s="244" t="s">
        <v>257</v>
      </c>
      <c r="G204" s="242"/>
      <c r="H204" s="245">
        <v>146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177</v>
      </c>
      <c r="AU204" s="251" t="s">
        <v>84</v>
      </c>
      <c r="AV204" s="14" t="s">
        <v>84</v>
      </c>
      <c r="AW204" s="14" t="s">
        <v>34</v>
      </c>
      <c r="AX204" s="14" t="s">
        <v>74</v>
      </c>
      <c r="AY204" s="251" t="s">
        <v>114</v>
      </c>
    </row>
    <row r="205" s="14" customFormat="1">
      <c r="A205" s="14"/>
      <c r="B205" s="241"/>
      <c r="C205" s="242"/>
      <c r="D205" s="212" t="s">
        <v>177</v>
      </c>
      <c r="E205" s="243" t="s">
        <v>19</v>
      </c>
      <c r="F205" s="244" t="s">
        <v>276</v>
      </c>
      <c r="G205" s="242"/>
      <c r="H205" s="245">
        <v>80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177</v>
      </c>
      <c r="AU205" s="251" t="s">
        <v>84</v>
      </c>
      <c r="AV205" s="14" t="s">
        <v>84</v>
      </c>
      <c r="AW205" s="14" t="s">
        <v>34</v>
      </c>
      <c r="AX205" s="14" t="s">
        <v>74</v>
      </c>
      <c r="AY205" s="251" t="s">
        <v>114</v>
      </c>
    </row>
    <row r="206" s="15" customFormat="1">
      <c r="A206" s="15"/>
      <c r="B206" s="252"/>
      <c r="C206" s="253"/>
      <c r="D206" s="212" t="s">
        <v>177</v>
      </c>
      <c r="E206" s="254" t="s">
        <v>19</v>
      </c>
      <c r="F206" s="255" t="s">
        <v>180</v>
      </c>
      <c r="G206" s="253"/>
      <c r="H206" s="256">
        <v>226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177</v>
      </c>
      <c r="AU206" s="262" t="s">
        <v>84</v>
      </c>
      <c r="AV206" s="15" t="s">
        <v>125</v>
      </c>
      <c r="AW206" s="15" t="s">
        <v>34</v>
      </c>
      <c r="AX206" s="15" t="s">
        <v>74</v>
      </c>
      <c r="AY206" s="262" t="s">
        <v>114</v>
      </c>
    </row>
    <row r="207" s="13" customFormat="1">
      <c r="A207" s="13"/>
      <c r="B207" s="231"/>
      <c r="C207" s="232"/>
      <c r="D207" s="212" t="s">
        <v>177</v>
      </c>
      <c r="E207" s="233" t="s">
        <v>19</v>
      </c>
      <c r="F207" s="234" t="s">
        <v>263</v>
      </c>
      <c r="G207" s="232"/>
      <c r="H207" s="233" t="s">
        <v>19</v>
      </c>
      <c r="I207" s="235"/>
      <c r="J207" s="232"/>
      <c r="K207" s="232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177</v>
      </c>
      <c r="AU207" s="240" t="s">
        <v>84</v>
      </c>
      <c r="AV207" s="13" t="s">
        <v>82</v>
      </c>
      <c r="AW207" s="13" t="s">
        <v>34</v>
      </c>
      <c r="AX207" s="13" t="s">
        <v>74</v>
      </c>
      <c r="AY207" s="240" t="s">
        <v>114</v>
      </c>
    </row>
    <row r="208" s="14" customFormat="1">
      <c r="A208" s="14"/>
      <c r="B208" s="241"/>
      <c r="C208" s="242"/>
      <c r="D208" s="212" t="s">
        <v>177</v>
      </c>
      <c r="E208" s="243" t="s">
        <v>19</v>
      </c>
      <c r="F208" s="244" t="s">
        <v>277</v>
      </c>
      <c r="G208" s="242"/>
      <c r="H208" s="245">
        <v>83.700000000000003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177</v>
      </c>
      <c r="AU208" s="251" t="s">
        <v>84</v>
      </c>
      <c r="AV208" s="14" t="s">
        <v>84</v>
      </c>
      <c r="AW208" s="14" t="s">
        <v>34</v>
      </c>
      <c r="AX208" s="14" t="s">
        <v>74</v>
      </c>
      <c r="AY208" s="251" t="s">
        <v>114</v>
      </c>
    </row>
    <row r="209" s="15" customFormat="1">
      <c r="A209" s="15"/>
      <c r="B209" s="252"/>
      <c r="C209" s="253"/>
      <c r="D209" s="212" t="s">
        <v>177</v>
      </c>
      <c r="E209" s="254" t="s">
        <v>19</v>
      </c>
      <c r="F209" s="255" t="s">
        <v>180</v>
      </c>
      <c r="G209" s="253"/>
      <c r="H209" s="256">
        <v>83.700000000000003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2" t="s">
        <v>177</v>
      </c>
      <c r="AU209" s="262" t="s">
        <v>84</v>
      </c>
      <c r="AV209" s="15" t="s">
        <v>125</v>
      </c>
      <c r="AW209" s="15" t="s">
        <v>34</v>
      </c>
      <c r="AX209" s="15" t="s">
        <v>74</v>
      </c>
      <c r="AY209" s="262" t="s">
        <v>114</v>
      </c>
    </row>
    <row r="210" s="13" customFormat="1">
      <c r="A210" s="13"/>
      <c r="B210" s="231"/>
      <c r="C210" s="232"/>
      <c r="D210" s="212" t="s">
        <v>177</v>
      </c>
      <c r="E210" s="233" t="s">
        <v>19</v>
      </c>
      <c r="F210" s="234" t="s">
        <v>181</v>
      </c>
      <c r="G210" s="232"/>
      <c r="H210" s="233" t="s">
        <v>19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177</v>
      </c>
      <c r="AU210" s="240" t="s">
        <v>84</v>
      </c>
      <c r="AV210" s="13" t="s">
        <v>82</v>
      </c>
      <c r="AW210" s="13" t="s">
        <v>34</v>
      </c>
      <c r="AX210" s="13" t="s">
        <v>74</v>
      </c>
      <c r="AY210" s="240" t="s">
        <v>114</v>
      </c>
    </row>
    <row r="211" s="14" customFormat="1">
      <c r="A211" s="14"/>
      <c r="B211" s="241"/>
      <c r="C211" s="242"/>
      <c r="D211" s="212" t="s">
        <v>177</v>
      </c>
      <c r="E211" s="243" t="s">
        <v>19</v>
      </c>
      <c r="F211" s="244" t="s">
        <v>266</v>
      </c>
      <c r="G211" s="242"/>
      <c r="H211" s="245">
        <v>30.800000000000001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177</v>
      </c>
      <c r="AU211" s="251" t="s">
        <v>84</v>
      </c>
      <c r="AV211" s="14" t="s">
        <v>84</v>
      </c>
      <c r="AW211" s="14" t="s">
        <v>34</v>
      </c>
      <c r="AX211" s="14" t="s">
        <v>74</v>
      </c>
      <c r="AY211" s="251" t="s">
        <v>114</v>
      </c>
    </row>
    <row r="212" s="15" customFormat="1">
      <c r="A212" s="15"/>
      <c r="B212" s="252"/>
      <c r="C212" s="253"/>
      <c r="D212" s="212" t="s">
        <v>177</v>
      </c>
      <c r="E212" s="254" t="s">
        <v>19</v>
      </c>
      <c r="F212" s="255" t="s">
        <v>180</v>
      </c>
      <c r="G212" s="253"/>
      <c r="H212" s="256">
        <v>30.800000000000001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177</v>
      </c>
      <c r="AU212" s="262" t="s">
        <v>84</v>
      </c>
      <c r="AV212" s="15" t="s">
        <v>125</v>
      </c>
      <c r="AW212" s="15" t="s">
        <v>34</v>
      </c>
      <c r="AX212" s="15" t="s">
        <v>74</v>
      </c>
      <c r="AY212" s="262" t="s">
        <v>114</v>
      </c>
    </row>
    <row r="213" s="13" customFormat="1">
      <c r="A213" s="13"/>
      <c r="B213" s="231"/>
      <c r="C213" s="232"/>
      <c r="D213" s="212" t="s">
        <v>177</v>
      </c>
      <c r="E213" s="233" t="s">
        <v>19</v>
      </c>
      <c r="F213" s="234" t="s">
        <v>267</v>
      </c>
      <c r="G213" s="232"/>
      <c r="H213" s="233" t="s">
        <v>19</v>
      </c>
      <c r="I213" s="235"/>
      <c r="J213" s="232"/>
      <c r="K213" s="232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177</v>
      </c>
      <c r="AU213" s="240" t="s">
        <v>84</v>
      </c>
      <c r="AV213" s="13" t="s">
        <v>82</v>
      </c>
      <c r="AW213" s="13" t="s">
        <v>34</v>
      </c>
      <c r="AX213" s="13" t="s">
        <v>74</v>
      </c>
      <c r="AY213" s="240" t="s">
        <v>114</v>
      </c>
    </row>
    <row r="214" s="14" customFormat="1">
      <c r="A214" s="14"/>
      <c r="B214" s="241"/>
      <c r="C214" s="242"/>
      <c r="D214" s="212" t="s">
        <v>177</v>
      </c>
      <c r="E214" s="243" t="s">
        <v>19</v>
      </c>
      <c r="F214" s="244" t="s">
        <v>268</v>
      </c>
      <c r="G214" s="242"/>
      <c r="H214" s="245">
        <v>12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177</v>
      </c>
      <c r="AU214" s="251" t="s">
        <v>84</v>
      </c>
      <c r="AV214" s="14" t="s">
        <v>84</v>
      </c>
      <c r="AW214" s="14" t="s">
        <v>34</v>
      </c>
      <c r="AX214" s="14" t="s">
        <v>74</v>
      </c>
      <c r="AY214" s="251" t="s">
        <v>114</v>
      </c>
    </row>
    <row r="215" s="15" customFormat="1">
      <c r="A215" s="15"/>
      <c r="B215" s="252"/>
      <c r="C215" s="253"/>
      <c r="D215" s="212" t="s">
        <v>177</v>
      </c>
      <c r="E215" s="254" t="s">
        <v>19</v>
      </c>
      <c r="F215" s="255" t="s">
        <v>180</v>
      </c>
      <c r="G215" s="253"/>
      <c r="H215" s="256">
        <v>12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2" t="s">
        <v>177</v>
      </c>
      <c r="AU215" s="262" t="s">
        <v>84</v>
      </c>
      <c r="AV215" s="15" t="s">
        <v>125</v>
      </c>
      <c r="AW215" s="15" t="s">
        <v>34</v>
      </c>
      <c r="AX215" s="15" t="s">
        <v>74</v>
      </c>
      <c r="AY215" s="262" t="s">
        <v>114</v>
      </c>
    </row>
    <row r="216" s="16" customFormat="1">
      <c r="A216" s="16"/>
      <c r="B216" s="263"/>
      <c r="C216" s="264"/>
      <c r="D216" s="212" t="s">
        <v>177</v>
      </c>
      <c r="E216" s="265" t="s">
        <v>19</v>
      </c>
      <c r="F216" s="266" t="s">
        <v>186</v>
      </c>
      <c r="G216" s="264"/>
      <c r="H216" s="267">
        <v>691.5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3" t="s">
        <v>177</v>
      </c>
      <c r="AU216" s="273" t="s">
        <v>84</v>
      </c>
      <c r="AV216" s="16" t="s">
        <v>129</v>
      </c>
      <c r="AW216" s="16" t="s">
        <v>34</v>
      </c>
      <c r="AX216" s="16" t="s">
        <v>82</v>
      </c>
      <c r="AY216" s="273" t="s">
        <v>114</v>
      </c>
    </row>
    <row r="217" s="2" customFormat="1" ht="21.75" customHeight="1">
      <c r="A217" s="41"/>
      <c r="B217" s="42"/>
      <c r="C217" s="199" t="s">
        <v>278</v>
      </c>
      <c r="D217" s="199" t="s">
        <v>115</v>
      </c>
      <c r="E217" s="200" t="s">
        <v>279</v>
      </c>
      <c r="F217" s="201" t="s">
        <v>280</v>
      </c>
      <c r="G217" s="202" t="s">
        <v>281</v>
      </c>
      <c r="H217" s="203">
        <v>285.435</v>
      </c>
      <c r="I217" s="204"/>
      <c r="J217" s="205">
        <f>ROUND(I217*H217,2)</f>
        <v>0</v>
      </c>
      <c r="K217" s="201" t="s">
        <v>172</v>
      </c>
      <c r="L217" s="47"/>
      <c r="M217" s="206" t="s">
        <v>19</v>
      </c>
      <c r="N217" s="207" t="s">
        <v>45</v>
      </c>
      <c r="O217" s="87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0" t="s">
        <v>129</v>
      </c>
      <c r="AT217" s="210" t="s">
        <v>115</v>
      </c>
      <c r="AU217" s="210" t="s">
        <v>84</v>
      </c>
      <c r="AY217" s="20" t="s">
        <v>114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20" t="s">
        <v>82</v>
      </c>
      <c r="BK217" s="211">
        <f>ROUND(I217*H217,2)</f>
        <v>0</v>
      </c>
      <c r="BL217" s="20" t="s">
        <v>129</v>
      </c>
      <c r="BM217" s="210" t="s">
        <v>282</v>
      </c>
    </row>
    <row r="218" s="2" customFormat="1">
      <c r="A218" s="41"/>
      <c r="B218" s="42"/>
      <c r="C218" s="43"/>
      <c r="D218" s="212" t="s">
        <v>121</v>
      </c>
      <c r="E218" s="43"/>
      <c r="F218" s="213" t="s">
        <v>283</v>
      </c>
      <c r="G218" s="43"/>
      <c r="H218" s="43"/>
      <c r="I218" s="214"/>
      <c r="J218" s="43"/>
      <c r="K218" s="43"/>
      <c r="L218" s="47"/>
      <c r="M218" s="215"/>
      <c r="N218" s="21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121</v>
      </c>
      <c r="AU218" s="20" t="s">
        <v>84</v>
      </c>
    </row>
    <row r="219" s="2" customFormat="1">
      <c r="A219" s="41"/>
      <c r="B219" s="42"/>
      <c r="C219" s="43"/>
      <c r="D219" s="229" t="s">
        <v>175</v>
      </c>
      <c r="E219" s="43"/>
      <c r="F219" s="230" t="s">
        <v>284</v>
      </c>
      <c r="G219" s="43"/>
      <c r="H219" s="43"/>
      <c r="I219" s="214"/>
      <c r="J219" s="43"/>
      <c r="K219" s="43"/>
      <c r="L219" s="47"/>
      <c r="M219" s="215"/>
      <c r="N219" s="21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175</v>
      </c>
      <c r="AU219" s="20" t="s">
        <v>84</v>
      </c>
    </row>
    <row r="220" s="13" customFormat="1">
      <c r="A220" s="13"/>
      <c r="B220" s="231"/>
      <c r="C220" s="232"/>
      <c r="D220" s="212" t="s">
        <v>177</v>
      </c>
      <c r="E220" s="233" t="s">
        <v>19</v>
      </c>
      <c r="F220" s="234" t="s">
        <v>285</v>
      </c>
      <c r="G220" s="232"/>
      <c r="H220" s="233" t="s">
        <v>19</v>
      </c>
      <c r="I220" s="235"/>
      <c r="J220" s="232"/>
      <c r="K220" s="232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177</v>
      </c>
      <c r="AU220" s="240" t="s">
        <v>84</v>
      </c>
      <c r="AV220" s="13" t="s">
        <v>82</v>
      </c>
      <c r="AW220" s="13" t="s">
        <v>34</v>
      </c>
      <c r="AX220" s="13" t="s">
        <v>74</v>
      </c>
      <c r="AY220" s="240" t="s">
        <v>114</v>
      </c>
    </row>
    <row r="221" s="14" customFormat="1">
      <c r="A221" s="14"/>
      <c r="B221" s="241"/>
      <c r="C221" s="242"/>
      <c r="D221" s="212" t="s">
        <v>177</v>
      </c>
      <c r="E221" s="243" t="s">
        <v>19</v>
      </c>
      <c r="F221" s="244" t="s">
        <v>286</v>
      </c>
      <c r="G221" s="242"/>
      <c r="H221" s="245">
        <v>249.19999999999999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177</v>
      </c>
      <c r="AU221" s="251" t="s">
        <v>84</v>
      </c>
      <c r="AV221" s="14" t="s">
        <v>84</v>
      </c>
      <c r="AW221" s="14" t="s">
        <v>34</v>
      </c>
      <c r="AX221" s="14" t="s">
        <v>74</v>
      </c>
      <c r="AY221" s="251" t="s">
        <v>114</v>
      </c>
    </row>
    <row r="222" s="15" customFormat="1">
      <c r="A222" s="15"/>
      <c r="B222" s="252"/>
      <c r="C222" s="253"/>
      <c r="D222" s="212" t="s">
        <v>177</v>
      </c>
      <c r="E222" s="254" t="s">
        <v>19</v>
      </c>
      <c r="F222" s="255" t="s">
        <v>180</v>
      </c>
      <c r="G222" s="253"/>
      <c r="H222" s="256">
        <v>249.19999999999999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177</v>
      </c>
      <c r="AU222" s="262" t="s">
        <v>84</v>
      </c>
      <c r="AV222" s="15" t="s">
        <v>125</v>
      </c>
      <c r="AW222" s="15" t="s">
        <v>34</v>
      </c>
      <c r="AX222" s="15" t="s">
        <v>74</v>
      </c>
      <c r="AY222" s="262" t="s">
        <v>114</v>
      </c>
    </row>
    <row r="223" s="14" customFormat="1">
      <c r="A223" s="14"/>
      <c r="B223" s="241"/>
      <c r="C223" s="242"/>
      <c r="D223" s="212" t="s">
        <v>177</v>
      </c>
      <c r="E223" s="243" t="s">
        <v>19</v>
      </c>
      <c r="F223" s="244" t="s">
        <v>287</v>
      </c>
      <c r="G223" s="242"/>
      <c r="H223" s="245">
        <v>11.5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177</v>
      </c>
      <c r="AU223" s="251" t="s">
        <v>84</v>
      </c>
      <c r="AV223" s="14" t="s">
        <v>84</v>
      </c>
      <c r="AW223" s="14" t="s">
        <v>34</v>
      </c>
      <c r="AX223" s="14" t="s">
        <v>74</v>
      </c>
      <c r="AY223" s="251" t="s">
        <v>114</v>
      </c>
    </row>
    <row r="224" s="14" customFormat="1">
      <c r="A224" s="14"/>
      <c r="B224" s="241"/>
      <c r="C224" s="242"/>
      <c r="D224" s="212" t="s">
        <v>177</v>
      </c>
      <c r="E224" s="243" t="s">
        <v>19</v>
      </c>
      <c r="F224" s="244" t="s">
        <v>288</v>
      </c>
      <c r="G224" s="242"/>
      <c r="H224" s="245">
        <v>24.734999999999999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177</v>
      </c>
      <c r="AU224" s="251" t="s">
        <v>84</v>
      </c>
      <c r="AV224" s="14" t="s">
        <v>84</v>
      </c>
      <c r="AW224" s="14" t="s">
        <v>34</v>
      </c>
      <c r="AX224" s="14" t="s">
        <v>74</v>
      </c>
      <c r="AY224" s="251" t="s">
        <v>114</v>
      </c>
    </row>
    <row r="225" s="15" customFormat="1">
      <c r="A225" s="15"/>
      <c r="B225" s="252"/>
      <c r="C225" s="253"/>
      <c r="D225" s="212" t="s">
        <v>177</v>
      </c>
      <c r="E225" s="254" t="s">
        <v>19</v>
      </c>
      <c r="F225" s="255" t="s">
        <v>180</v>
      </c>
      <c r="G225" s="253"/>
      <c r="H225" s="256">
        <v>36.234999999999999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2" t="s">
        <v>177</v>
      </c>
      <c r="AU225" s="262" t="s">
        <v>84</v>
      </c>
      <c r="AV225" s="15" t="s">
        <v>125</v>
      </c>
      <c r="AW225" s="15" t="s">
        <v>34</v>
      </c>
      <c r="AX225" s="15" t="s">
        <v>74</v>
      </c>
      <c r="AY225" s="262" t="s">
        <v>114</v>
      </c>
    </row>
    <row r="226" s="16" customFormat="1">
      <c r="A226" s="16"/>
      <c r="B226" s="263"/>
      <c r="C226" s="264"/>
      <c r="D226" s="212" t="s">
        <v>177</v>
      </c>
      <c r="E226" s="265" t="s">
        <v>19</v>
      </c>
      <c r="F226" s="266" t="s">
        <v>186</v>
      </c>
      <c r="G226" s="264"/>
      <c r="H226" s="267">
        <v>285.435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3" t="s">
        <v>177</v>
      </c>
      <c r="AU226" s="273" t="s">
        <v>84</v>
      </c>
      <c r="AV226" s="16" t="s">
        <v>129</v>
      </c>
      <c r="AW226" s="16" t="s">
        <v>34</v>
      </c>
      <c r="AX226" s="16" t="s">
        <v>82</v>
      </c>
      <c r="AY226" s="273" t="s">
        <v>114</v>
      </c>
    </row>
    <row r="227" s="2" customFormat="1" ht="21.75" customHeight="1">
      <c r="A227" s="41"/>
      <c r="B227" s="42"/>
      <c r="C227" s="199" t="s">
        <v>289</v>
      </c>
      <c r="D227" s="199" t="s">
        <v>115</v>
      </c>
      <c r="E227" s="200" t="s">
        <v>290</v>
      </c>
      <c r="F227" s="201" t="s">
        <v>291</v>
      </c>
      <c r="G227" s="202" t="s">
        <v>281</v>
      </c>
      <c r="H227" s="203">
        <v>8.8800000000000008</v>
      </c>
      <c r="I227" s="204"/>
      <c r="J227" s="205">
        <f>ROUND(I227*H227,2)</f>
        <v>0</v>
      </c>
      <c r="K227" s="201" t="s">
        <v>172</v>
      </c>
      <c r="L227" s="47"/>
      <c r="M227" s="206" t="s">
        <v>19</v>
      </c>
      <c r="N227" s="207" t="s">
        <v>45</v>
      </c>
      <c r="O227" s="87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0" t="s">
        <v>129</v>
      </c>
      <c r="AT227" s="210" t="s">
        <v>115</v>
      </c>
      <c r="AU227" s="210" t="s">
        <v>84</v>
      </c>
      <c r="AY227" s="20" t="s">
        <v>114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20" t="s">
        <v>82</v>
      </c>
      <c r="BK227" s="211">
        <f>ROUND(I227*H227,2)</f>
        <v>0</v>
      </c>
      <c r="BL227" s="20" t="s">
        <v>129</v>
      </c>
      <c r="BM227" s="210" t="s">
        <v>292</v>
      </c>
    </row>
    <row r="228" s="2" customFormat="1">
      <c r="A228" s="41"/>
      <c r="B228" s="42"/>
      <c r="C228" s="43"/>
      <c r="D228" s="212" t="s">
        <v>121</v>
      </c>
      <c r="E228" s="43"/>
      <c r="F228" s="213" t="s">
        <v>293</v>
      </c>
      <c r="G228" s="43"/>
      <c r="H228" s="43"/>
      <c r="I228" s="214"/>
      <c r="J228" s="43"/>
      <c r="K228" s="43"/>
      <c r="L228" s="47"/>
      <c r="M228" s="215"/>
      <c r="N228" s="21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121</v>
      </c>
      <c r="AU228" s="20" t="s">
        <v>84</v>
      </c>
    </row>
    <row r="229" s="2" customFormat="1">
      <c r="A229" s="41"/>
      <c r="B229" s="42"/>
      <c r="C229" s="43"/>
      <c r="D229" s="229" t="s">
        <v>175</v>
      </c>
      <c r="E229" s="43"/>
      <c r="F229" s="230" t="s">
        <v>294</v>
      </c>
      <c r="G229" s="43"/>
      <c r="H229" s="43"/>
      <c r="I229" s="214"/>
      <c r="J229" s="43"/>
      <c r="K229" s="43"/>
      <c r="L229" s="47"/>
      <c r="M229" s="215"/>
      <c r="N229" s="21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175</v>
      </c>
      <c r="AU229" s="20" t="s">
        <v>84</v>
      </c>
    </row>
    <row r="230" s="13" customFormat="1">
      <c r="A230" s="13"/>
      <c r="B230" s="231"/>
      <c r="C230" s="232"/>
      <c r="D230" s="212" t="s">
        <v>177</v>
      </c>
      <c r="E230" s="233" t="s">
        <v>19</v>
      </c>
      <c r="F230" s="234" t="s">
        <v>295</v>
      </c>
      <c r="G230" s="232"/>
      <c r="H230" s="233" t="s">
        <v>19</v>
      </c>
      <c r="I230" s="235"/>
      <c r="J230" s="232"/>
      <c r="K230" s="232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177</v>
      </c>
      <c r="AU230" s="240" t="s">
        <v>84</v>
      </c>
      <c r="AV230" s="13" t="s">
        <v>82</v>
      </c>
      <c r="AW230" s="13" t="s">
        <v>34</v>
      </c>
      <c r="AX230" s="13" t="s">
        <v>74</v>
      </c>
      <c r="AY230" s="240" t="s">
        <v>114</v>
      </c>
    </row>
    <row r="231" s="14" customFormat="1">
      <c r="A231" s="14"/>
      <c r="B231" s="241"/>
      <c r="C231" s="242"/>
      <c r="D231" s="212" t="s">
        <v>177</v>
      </c>
      <c r="E231" s="243" t="s">
        <v>19</v>
      </c>
      <c r="F231" s="244" t="s">
        <v>296</v>
      </c>
      <c r="G231" s="242"/>
      <c r="H231" s="245">
        <v>6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177</v>
      </c>
      <c r="AU231" s="251" t="s">
        <v>84</v>
      </c>
      <c r="AV231" s="14" t="s">
        <v>84</v>
      </c>
      <c r="AW231" s="14" t="s">
        <v>34</v>
      </c>
      <c r="AX231" s="14" t="s">
        <v>74</v>
      </c>
      <c r="AY231" s="251" t="s">
        <v>114</v>
      </c>
    </row>
    <row r="232" s="15" customFormat="1">
      <c r="A232" s="15"/>
      <c r="B232" s="252"/>
      <c r="C232" s="253"/>
      <c r="D232" s="212" t="s">
        <v>177</v>
      </c>
      <c r="E232" s="254" t="s">
        <v>19</v>
      </c>
      <c r="F232" s="255" t="s">
        <v>180</v>
      </c>
      <c r="G232" s="253"/>
      <c r="H232" s="256">
        <v>6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2" t="s">
        <v>177</v>
      </c>
      <c r="AU232" s="262" t="s">
        <v>84</v>
      </c>
      <c r="AV232" s="15" t="s">
        <v>125</v>
      </c>
      <c r="AW232" s="15" t="s">
        <v>34</v>
      </c>
      <c r="AX232" s="15" t="s">
        <v>74</v>
      </c>
      <c r="AY232" s="262" t="s">
        <v>114</v>
      </c>
    </row>
    <row r="233" s="13" customFormat="1">
      <c r="A233" s="13"/>
      <c r="B233" s="231"/>
      <c r="C233" s="232"/>
      <c r="D233" s="212" t="s">
        <v>177</v>
      </c>
      <c r="E233" s="233" t="s">
        <v>19</v>
      </c>
      <c r="F233" s="234" t="s">
        <v>297</v>
      </c>
      <c r="G233" s="232"/>
      <c r="H233" s="233" t="s">
        <v>19</v>
      </c>
      <c r="I233" s="235"/>
      <c r="J233" s="232"/>
      <c r="K233" s="232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177</v>
      </c>
      <c r="AU233" s="240" t="s">
        <v>84</v>
      </c>
      <c r="AV233" s="13" t="s">
        <v>82</v>
      </c>
      <c r="AW233" s="13" t="s">
        <v>34</v>
      </c>
      <c r="AX233" s="13" t="s">
        <v>74</v>
      </c>
      <c r="AY233" s="240" t="s">
        <v>114</v>
      </c>
    </row>
    <row r="234" s="14" customFormat="1">
      <c r="A234" s="14"/>
      <c r="B234" s="241"/>
      <c r="C234" s="242"/>
      <c r="D234" s="212" t="s">
        <v>177</v>
      </c>
      <c r="E234" s="243" t="s">
        <v>19</v>
      </c>
      <c r="F234" s="244" t="s">
        <v>298</v>
      </c>
      <c r="G234" s="242"/>
      <c r="H234" s="245">
        <v>2.8799999999999999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177</v>
      </c>
      <c r="AU234" s="251" t="s">
        <v>84</v>
      </c>
      <c r="AV234" s="14" t="s">
        <v>84</v>
      </c>
      <c r="AW234" s="14" t="s">
        <v>34</v>
      </c>
      <c r="AX234" s="14" t="s">
        <v>74</v>
      </c>
      <c r="AY234" s="251" t="s">
        <v>114</v>
      </c>
    </row>
    <row r="235" s="15" customFormat="1">
      <c r="A235" s="15"/>
      <c r="B235" s="252"/>
      <c r="C235" s="253"/>
      <c r="D235" s="212" t="s">
        <v>177</v>
      </c>
      <c r="E235" s="254" t="s">
        <v>19</v>
      </c>
      <c r="F235" s="255" t="s">
        <v>180</v>
      </c>
      <c r="G235" s="253"/>
      <c r="H235" s="256">
        <v>2.8799999999999999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2" t="s">
        <v>177</v>
      </c>
      <c r="AU235" s="262" t="s">
        <v>84</v>
      </c>
      <c r="AV235" s="15" t="s">
        <v>125</v>
      </c>
      <c r="AW235" s="15" t="s">
        <v>34</v>
      </c>
      <c r="AX235" s="15" t="s">
        <v>74</v>
      </c>
      <c r="AY235" s="262" t="s">
        <v>114</v>
      </c>
    </row>
    <row r="236" s="16" customFormat="1">
      <c r="A236" s="16"/>
      <c r="B236" s="263"/>
      <c r="C236" s="264"/>
      <c r="D236" s="212" t="s">
        <v>177</v>
      </c>
      <c r="E236" s="265" t="s">
        <v>19</v>
      </c>
      <c r="F236" s="266" t="s">
        <v>186</v>
      </c>
      <c r="G236" s="264"/>
      <c r="H236" s="267">
        <v>8.8800000000000008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73" t="s">
        <v>177</v>
      </c>
      <c r="AU236" s="273" t="s">
        <v>84</v>
      </c>
      <c r="AV236" s="16" t="s">
        <v>129</v>
      </c>
      <c r="AW236" s="16" t="s">
        <v>34</v>
      </c>
      <c r="AX236" s="16" t="s">
        <v>82</v>
      </c>
      <c r="AY236" s="273" t="s">
        <v>114</v>
      </c>
    </row>
    <row r="237" s="2" customFormat="1" ht="16.5" customHeight="1">
      <c r="A237" s="41"/>
      <c r="B237" s="42"/>
      <c r="C237" s="199" t="s">
        <v>299</v>
      </c>
      <c r="D237" s="199" t="s">
        <v>115</v>
      </c>
      <c r="E237" s="200" t="s">
        <v>300</v>
      </c>
      <c r="F237" s="201" t="s">
        <v>301</v>
      </c>
      <c r="G237" s="202" t="s">
        <v>281</v>
      </c>
      <c r="H237" s="203">
        <v>11.289999999999999</v>
      </c>
      <c r="I237" s="204"/>
      <c r="J237" s="205">
        <f>ROUND(I237*H237,2)</f>
        <v>0</v>
      </c>
      <c r="K237" s="201" t="s">
        <v>172</v>
      </c>
      <c r="L237" s="47"/>
      <c r="M237" s="206" t="s">
        <v>19</v>
      </c>
      <c r="N237" s="207" t="s">
        <v>45</v>
      </c>
      <c r="O237" s="87"/>
      <c r="P237" s="208">
        <f>O237*H237</f>
        <v>0</v>
      </c>
      <c r="Q237" s="208">
        <v>0</v>
      </c>
      <c r="R237" s="208">
        <f>Q237*H237</f>
        <v>0</v>
      </c>
      <c r="S237" s="208">
        <v>0</v>
      </c>
      <c r="T237" s="20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0" t="s">
        <v>129</v>
      </c>
      <c r="AT237" s="210" t="s">
        <v>115</v>
      </c>
      <c r="AU237" s="210" t="s">
        <v>84</v>
      </c>
      <c r="AY237" s="20" t="s">
        <v>114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20" t="s">
        <v>82</v>
      </c>
      <c r="BK237" s="211">
        <f>ROUND(I237*H237,2)</f>
        <v>0</v>
      </c>
      <c r="BL237" s="20" t="s">
        <v>129</v>
      </c>
      <c r="BM237" s="210" t="s">
        <v>302</v>
      </c>
    </row>
    <row r="238" s="2" customFormat="1">
      <c r="A238" s="41"/>
      <c r="B238" s="42"/>
      <c r="C238" s="43"/>
      <c r="D238" s="212" t="s">
        <v>121</v>
      </c>
      <c r="E238" s="43"/>
      <c r="F238" s="213" t="s">
        <v>303</v>
      </c>
      <c r="G238" s="43"/>
      <c r="H238" s="43"/>
      <c r="I238" s="214"/>
      <c r="J238" s="43"/>
      <c r="K238" s="43"/>
      <c r="L238" s="47"/>
      <c r="M238" s="215"/>
      <c r="N238" s="21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121</v>
      </c>
      <c r="AU238" s="20" t="s">
        <v>84</v>
      </c>
    </row>
    <row r="239" s="2" customFormat="1">
      <c r="A239" s="41"/>
      <c r="B239" s="42"/>
      <c r="C239" s="43"/>
      <c r="D239" s="229" t="s">
        <v>175</v>
      </c>
      <c r="E239" s="43"/>
      <c r="F239" s="230" t="s">
        <v>304</v>
      </c>
      <c r="G239" s="43"/>
      <c r="H239" s="43"/>
      <c r="I239" s="214"/>
      <c r="J239" s="43"/>
      <c r="K239" s="43"/>
      <c r="L239" s="47"/>
      <c r="M239" s="215"/>
      <c r="N239" s="21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175</v>
      </c>
      <c r="AU239" s="20" t="s">
        <v>84</v>
      </c>
    </row>
    <row r="240" s="13" customFormat="1">
      <c r="A240" s="13"/>
      <c r="B240" s="231"/>
      <c r="C240" s="232"/>
      <c r="D240" s="212" t="s">
        <v>177</v>
      </c>
      <c r="E240" s="233" t="s">
        <v>19</v>
      </c>
      <c r="F240" s="234" t="s">
        <v>305</v>
      </c>
      <c r="G240" s="232"/>
      <c r="H240" s="233" t="s">
        <v>19</v>
      </c>
      <c r="I240" s="235"/>
      <c r="J240" s="232"/>
      <c r="K240" s="232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177</v>
      </c>
      <c r="AU240" s="240" t="s">
        <v>84</v>
      </c>
      <c r="AV240" s="13" t="s">
        <v>82</v>
      </c>
      <c r="AW240" s="13" t="s">
        <v>34</v>
      </c>
      <c r="AX240" s="13" t="s">
        <v>74</v>
      </c>
      <c r="AY240" s="240" t="s">
        <v>114</v>
      </c>
    </row>
    <row r="241" s="14" customFormat="1">
      <c r="A241" s="14"/>
      <c r="B241" s="241"/>
      <c r="C241" s="242"/>
      <c r="D241" s="212" t="s">
        <v>177</v>
      </c>
      <c r="E241" s="243" t="s">
        <v>19</v>
      </c>
      <c r="F241" s="244" t="s">
        <v>306</v>
      </c>
      <c r="G241" s="242"/>
      <c r="H241" s="245">
        <v>11.289999999999999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177</v>
      </c>
      <c r="AU241" s="251" t="s">
        <v>84</v>
      </c>
      <c r="AV241" s="14" t="s">
        <v>84</v>
      </c>
      <c r="AW241" s="14" t="s">
        <v>34</v>
      </c>
      <c r="AX241" s="14" t="s">
        <v>74</v>
      </c>
      <c r="AY241" s="251" t="s">
        <v>114</v>
      </c>
    </row>
    <row r="242" s="16" customFormat="1">
      <c r="A242" s="16"/>
      <c r="B242" s="263"/>
      <c r="C242" s="264"/>
      <c r="D242" s="212" t="s">
        <v>177</v>
      </c>
      <c r="E242" s="265" t="s">
        <v>19</v>
      </c>
      <c r="F242" s="266" t="s">
        <v>186</v>
      </c>
      <c r="G242" s="264"/>
      <c r="H242" s="267">
        <v>11.289999999999999</v>
      </c>
      <c r="I242" s="268"/>
      <c r="J242" s="264"/>
      <c r="K242" s="264"/>
      <c r="L242" s="269"/>
      <c r="M242" s="270"/>
      <c r="N242" s="271"/>
      <c r="O242" s="271"/>
      <c r="P242" s="271"/>
      <c r="Q242" s="271"/>
      <c r="R242" s="271"/>
      <c r="S242" s="271"/>
      <c r="T242" s="272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3" t="s">
        <v>177</v>
      </c>
      <c r="AU242" s="273" t="s">
        <v>84</v>
      </c>
      <c r="AV242" s="16" t="s">
        <v>129</v>
      </c>
      <c r="AW242" s="16" t="s">
        <v>34</v>
      </c>
      <c r="AX242" s="16" t="s">
        <v>82</v>
      </c>
      <c r="AY242" s="273" t="s">
        <v>114</v>
      </c>
    </row>
    <row r="243" s="2" customFormat="1" ht="21.75" customHeight="1">
      <c r="A243" s="41"/>
      <c r="B243" s="42"/>
      <c r="C243" s="199" t="s">
        <v>307</v>
      </c>
      <c r="D243" s="199" t="s">
        <v>115</v>
      </c>
      <c r="E243" s="200" t="s">
        <v>308</v>
      </c>
      <c r="F243" s="201" t="s">
        <v>309</v>
      </c>
      <c r="G243" s="202" t="s">
        <v>281</v>
      </c>
      <c r="H243" s="203">
        <v>3.6000000000000001</v>
      </c>
      <c r="I243" s="204"/>
      <c r="J243" s="205">
        <f>ROUND(I243*H243,2)</f>
        <v>0</v>
      </c>
      <c r="K243" s="201" t="s">
        <v>172</v>
      </c>
      <c r="L243" s="47"/>
      <c r="M243" s="206" t="s">
        <v>19</v>
      </c>
      <c r="N243" s="207" t="s">
        <v>45</v>
      </c>
      <c r="O243" s="87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0" t="s">
        <v>129</v>
      </c>
      <c r="AT243" s="210" t="s">
        <v>115</v>
      </c>
      <c r="AU243" s="210" t="s">
        <v>84</v>
      </c>
      <c r="AY243" s="20" t="s">
        <v>114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20" t="s">
        <v>82</v>
      </c>
      <c r="BK243" s="211">
        <f>ROUND(I243*H243,2)</f>
        <v>0</v>
      </c>
      <c r="BL243" s="20" t="s">
        <v>129</v>
      </c>
      <c r="BM243" s="210" t="s">
        <v>310</v>
      </c>
    </row>
    <row r="244" s="2" customFormat="1">
      <c r="A244" s="41"/>
      <c r="B244" s="42"/>
      <c r="C244" s="43"/>
      <c r="D244" s="212" t="s">
        <v>121</v>
      </c>
      <c r="E244" s="43"/>
      <c r="F244" s="213" t="s">
        <v>311</v>
      </c>
      <c r="G244" s="43"/>
      <c r="H244" s="43"/>
      <c r="I244" s="214"/>
      <c r="J244" s="43"/>
      <c r="K244" s="43"/>
      <c r="L244" s="47"/>
      <c r="M244" s="215"/>
      <c r="N244" s="216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121</v>
      </c>
      <c r="AU244" s="20" t="s">
        <v>84</v>
      </c>
    </row>
    <row r="245" s="2" customFormat="1">
      <c r="A245" s="41"/>
      <c r="B245" s="42"/>
      <c r="C245" s="43"/>
      <c r="D245" s="229" t="s">
        <v>175</v>
      </c>
      <c r="E245" s="43"/>
      <c r="F245" s="230" t="s">
        <v>312</v>
      </c>
      <c r="G245" s="43"/>
      <c r="H245" s="43"/>
      <c r="I245" s="214"/>
      <c r="J245" s="43"/>
      <c r="K245" s="43"/>
      <c r="L245" s="47"/>
      <c r="M245" s="215"/>
      <c r="N245" s="21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175</v>
      </c>
      <c r="AU245" s="20" t="s">
        <v>84</v>
      </c>
    </row>
    <row r="246" s="13" customFormat="1">
      <c r="A246" s="13"/>
      <c r="B246" s="231"/>
      <c r="C246" s="232"/>
      <c r="D246" s="212" t="s">
        <v>177</v>
      </c>
      <c r="E246" s="233" t="s">
        <v>19</v>
      </c>
      <c r="F246" s="234" t="s">
        <v>313</v>
      </c>
      <c r="G246" s="232"/>
      <c r="H246" s="233" t="s">
        <v>19</v>
      </c>
      <c r="I246" s="235"/>
      <c r="J246" s="232"/>
      <c r="K246" s="232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177</v>
      </c>
      <c r="AU246" s="240" t="s">
        <v>84</v>
      </c>
      <c r="AV246" s="13" t="s">
        <v>82</v>
      </c>
      <c r="AW246" s="13" t="s">
        <v>34</v>
      </c>
      <c r="AX246" s="13" t="s">
        <v>74</v>
      </c>
      <c r="AY246" s="240" t="s">
        <v>114</v>
      </c>
    </row>
    <row r="247" s="14" customFormat="1">
      <c r="A247" s="14"/>
      <c r="B247" s="241"/>
      <c r="C247" s="242"/>
      <c r="D247" s="212" t="s">
        <v>177</v>
      </c>
      <c r="E247" s="243" t="s">
        <v>19</v>
      </c>
      <c r="F247" s="244" t="s">
        <v>314</v>
      </c>
      <c r="G247" s="242"/>
      <c r="H247" s="245">
        <v>3.6000000000000001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177</v>
      </c>
      <c r="AU247" s="251" t="s">
        <v>84</v>
      </c>
      <c r="AV247" s="14" t="s">
        <v>84</v>
      </c>
      <c r="AW247" s="14" t="s">
        <v>34</v>
      </c>
      <c r="AX247" s="14" t="s">
        <v>74</v>
      </c>
      <c r="AY247" s="251" t="s">
        <v>114</v>
      </c>
    </row>
    <row r="248" s="16" customFormat="1">
      <c r="A248" s="16"/>
      <c r="B248" s="263"/>
      <c r="C248" s="264"/>
      <c r="D248" s="212" t="s">
        <v>177</v>
      </c>
      <c r="E248" s="265" t="s">
        <v>19</v>
      </c>
      <c r="F248" s="266" t="s">
        <v>186</v>
      </c>
      <c r="G248" s="264"/>
      <c r="H248" s="267">
        <v>3.6000000000000001</v>
      </c>
      <c r="I248" s="268"/>
      <c r="J248" s="264"/>
      <c r="K248" s="264"/>
      <c r="L248" s="269"/>
      <c r="M248" s="270"/>
      <c r="N248" s="271"/>
      <c r="O248" s="271"/>
      <c r="P248" s="271"/>
      <c r="Q248" s="271"/>
      <c r="R248" s="271"/>
      <c r="S248" s="271"/>
      <c r="T248" s="272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3" t="s">
        <v>177</v>
      </c>
      <c r="AU248" s="273" t="s">
        <v>84</v>
      </c>
      <c r="AV248" s="16" t="s">
        <v>129</v>
      </c>
      <c r="AW248" s="16" t="s">
        <v>34</v>
      </c>
      <c r="AX248" s="16" t="s">
        <v>82</v>
      </c>
      <c r="AY248" s="273" t="s">
        <v>114</v>
      </c>
    </row>
    <row r="249" s="2" customFormat="1" ht="21.75" customHeight="1">
      <c r="A249" s="41"/>
      <c r="B249" s="42"/>
      <c r="C249" s="199" t="s">
        <v>315</v>
      </c>
      <c r="D249" s="199" t="s">
        <v>115</v>
      </c>
      <c r="E249" s="200" t="s">
        <v>316</v>
      </c>
      <c r="F249" s="201" t="s">
        <v>317</v>
      </c>
      <c r="G249" s="202" t="s">
        <v>281</v>
      </c>
      <c r="H249" s="203">
        <v>47.024999999999999</v>
      </c>
      <c r="I249" s="204"/>
      <c r="J249" s="205">
        <f>ROUND(I249*H249,2)</f>
        <v>0</v>
      </c>
      <c r="K249" s="201" t="s">
        <v>172</v>
      </c>
      <c r="L249" s="47"/>
      <c r="M249" s="206" t="s">
        <v>19</v>
      </c>
      <c r="N249" s="207" t="s">
        <v>45</v>
      </c>
      <c r="O249" s="87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0" t="s">
        <v>129</v>
      </c>
      <c r="AT249" s="210" t="s">
        <v>115</v>
      </c>
      <c r="AU249" s="210" t="s">
        <v>84</v>
      </c>
      <c r="AY249" s="20" t="s">
        <v>114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20" t="s">
        <v>82</v>
      </c>
      <c r="BK249" s="211">
        <f>ROUND(I249*H249,2)</f>
        <v>0</v>
      </c>
      <c r="BL249" s="20" t="s">
        <v>129</v>
      </c>
      <c r="BM249" s="210" t="s">
        <v>318</v>
      </c>
    </row>
    <row r="250" s="2" customFormat="1">
      <c r="A250" s="41"/>
      <c r="B250" s="42"/>
      <c r="C250" s="43"/>
      <c r="D250" s="212" t="s">
        <v>121</v>
      </c>
      <c r="E250" s="43"/>
      <c r="F250" s="213" t="s">
        <v>319</v>
      </c>
      <c r="G250" s="43"/>
      <c r="H250" s="43"/>
      <c r="I250" s="214"/>
      <c r="J250" s="43"/>
      <c r="K250" s="43"/>
      <c r="L250" s="47"/>
      <c r="M250" s="215"/>
      <c r="N250" s="21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121</v>
      </c>
      <c r="AU250" s="20" t="s">
        <v>84</v>
      </c>
    </row>
    <row r="251" s="2" customFormat="1">
      <c r="A251" s="41"/>
      <c r="B251" s="42"/>
      <c r="C251" s="43"/>
      <c r="D251" s="229" t="s">
        <v>175</v>
      </c>
      <c r="E251" s="43"/>
      <c r="F251" s="230" t="s">
        <v>320</v>
      </c>
      <c r="G251" s="43"/>
      <c r="H251" s="43"/>
      <c r="I251" s="214"/>
      <c r="J251" s="43"/>
      <c r="K251" s="43"/>
      <c r="L251" s="47"/>
      <c r="M251" s="215"/>
      <c r="N251" s="216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175</v>
      </c>
      <c r="AU251" s="20" t="s">
        <v>84</v>
      </c>
    </row>
    <row r="252" s="13" customFormat="1">
      <c r="A252" s="13"/>
      <c r="B252" s="231"/>
      <c r="C252" s="232"/>
      <c r="D252" s="212" t="s">
        <v>177</v>
      </c>
      <c r="E252" s="233" t="s">
        <v>19</v>
      </c>
      <c r="F252" s="234" t="s">
        <v>321</v>
      </c>
      <c r="G252" s="232"/>
      <c r="H252" s="233" t="s">
        <v>19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177</v>
      </c>
      <c r="AU252" s="240" t="s">
        <v>84</v>
      </c>
      <c r="AV252" s="13" t="s">
        <v>82</v>
      </c>
      <c r="AW252" s="13" t="s">
        <v>34</v>
      </c>
      <c r="AX252" s="13" t="s">
        <v>74</v>
      </c>
      <c r="AY252" s="240" t="s">
        <v>114</v>
      </c>
    </row>
    <row r="253" s="14" customFormat="1">
      <c r="A253" s="14"/>
      <c r="B253" s="241"/>
      <c r="C253" s="242"/>
      <c r="D253" s="212" t="s">
        <v>177</v>
      </c>
      <c r="E253" s="243" t="s">
        <v>19</v>
      </c>
      <c r="F253" s="244" t="s">
        <v>322</v>
      </c>
      <c r="G253" s="242"/>
      <c r="H253" s="245">
        <v>27.719999999999999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177</v>
      </c>
      <c r="AU253" s="251" t="s">
        <v>84</v>
      </c>
      <c r="AV253" s="14" t="s">
        <v>84</v>
      </c>
      <c r="AW253" s="14" t="s">
        <v>34</v>
      </c>
      <c r="AX253" s="14" t="s">
        <v>74</v>
      </c>
      <c r="AY253" s="251" t="s">
        <v>114</v>
      </c>
    </row>
    <row r="254" s="15" customFormat="1">
      <c r="A254" s="15"/>
      <c r="B254" s="252"/>
      <c r="C254" s="253"/>
      <c r="D254" s="212" t="s">
        <v>177</v>
      </c>
      <c r="E254" s="254" t="s">
        <v>19</v>
      </c>
      <c r="F254" s="255" t="s">
        <v>180</v>
      </c>
      <c r="G254" s="253"/>
      <c r="H254" s="256">
        <v>27.719999999999999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2" t="s">
        <v>177</v>
      </c>
      <c r="AU254" s="262" t="s">
        <v>84</v>
      </c>
      <c r="AV254" s="15" t="s">
        <v>125</v>
      </c>
      <c r="AW254" s="15" t="s">
        <v>34</v>
      </c>
      <c r="AX254" s="15" t="s">
        <v>74</v>
      </c>
      <c r="AY254" s="262" t="s">
        <v>114</v>
      </c>
    </row>
    <row r="255" s="13" customFormat="1">
      <c r="A255" s="13"/>
      <c r="B255" s="231"/>
      <c r="C255" s="232"/>
      <c r="D255" s="212" t="s">
        <v>177</v>
      </c>
      <c r="E255" s="233" t="s">
        <v>19</v>
      </c>
      <c r="F255" s="234" t="s">
        <v>323</v>
      </c>
      <c r="G255" s="232"/>
      <c r="H255" s="233" t="s">
        <v>19</v>
      </c>
      <c r="I255" s="235"/>
      <c r="J255" s="232"/>
      <c r="K255" s="232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177</v>
      </c>
      <c r="AU255" s="240" t="s">
        <v>84</v>
      </c>
      <c r="AV255" s="13" t="s">
        <v>82</v>
      </c>
      <c r="AW255" s="13" t="s">
        <v>34</v>
      </c>
      <c r="AX255" s="13" t="s">
        <v>74</v>
      </c>
      <c r="AY255" s="240" t="s">
        <v>114</v>
      </c>
    </row>
    <row r="256" s="14" customFormat="1">
      <c r="A256" s="14"/>
      <c r="B256" s="241"/>
      <c r="C256" s="242"/>
      <c r="D256" s="212" t="s">
        <v>177</v>
      </c>
      <c r="E256" s="243" t="s">
        <v>19</v>
      </c>
      <c r="F256" s="244" t="s">
        <v>324</v>
      </c>
      <c r="G256" s="242"/>
      <c r="H256" s="245">
        <v>6.4800000000000004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177</v>
      </c>
      <c r="AU256" s="251" t="s">
        <v>84</v>
      </c>
      <c r="AV256" s="14" t="s">
        <v>84</v>
      </c>
      <c r="AW256" s="14" t="s">
        <v>34</v>
      </c>
      <c r="AX256" s="14" t="s">
        <v>74</v>
      </c>
      <c r="AY256" s="251" t="s">
        <v>114</v>
      </c>
    </row>
    <row r="257" s="14" customFormat="1">
      <c r="A257" s="14"/>
      <c r="B257" s="241"/>
      <c r="C257" s="242"/>
      <c r="D257" s="212" t="s">
        <v>177</v>
      </c>
      <c r="E257" s="243" t="s">
        <v>19</v>
      </c>
      <c r="F257" s="244" t="s">
        <v>325</v>
      </c>
      <c r="G257" s="242"/>
      <c r="H257" s="245">
        <v>12.824999999999999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177</v>
      </c>
      <c r="AU257" s="251" t="s">
        <v>84</v>
      </c>
      <c r="AV257" s="14" t="s">
        <v>84</v>
      </c>
      <c r="AW257" s="14" t="s">
        <v>34</v>
      </c>
      <c r="AX257" s="14" t="s">
        <v>74</v>
      </c>
      <c r="AY257" s="251" t="s">
        <v>114</v>
      </c>
    </row>
    <row r="258" s="15" customFormat="1">
      <c r="A258" s="15"/>
      <c r="B258" s="252"/>
      <c r="C258" s="253"/>
      <c r="D258" s="212" t="s">
        <v>177</v>
      </c>
      <c r="E258" s="254" t="s">
        <v>19</v>
      </c>
      <c r="F258" s="255" t="s">
        <v>180</v>
      </c>
      <c r="G258" s="253"/>
      <c r="H258" s="256">
        <v>19.305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2" t="s">
        <v>177</v>
      </c>
      <c r="AU258" s="262" t="s">
        <v>84</v>
      </c>
      <c r="AV258" s="15" t="s">
        <v>125</v>
      </c>
      <c r="AW258" s="15" t="s">
        <v>34</v>
      </c>
      <c r="AX258" s="15" t="s">
        <v>74</v>
      </c>
      <c r="AY258" s="262" t="s">
        <v>114</v>
      </c>
    </row>
    <row r="259" s="16" customFormat="1">
      <c r="A259" s="16"/>
      <c r="B259" s="263"/>
      <c r="C259" s="264"/>
      <c r="D259" s="212" t="s">
        <v>177</v>
      </c>
      <c r="E259" s="265" t="s">
        <v>19</v>
      </c>
      <c r="F259" s="266" t="s">
        <v>186</v>
      </c>
      <c r="G259" s="264"/>
      <c r="H259" s="267">
        <v>47.024999999999999</v>
      </c>
      <c r="I259" s="268"/>
      <c r="J259" s="264"/>
      <c r="K259" s="264"/>
      <c r="L259" s="269"/>
      <c r="M259" s="270"/>
      <c r="N259" s="271"/>
      <c r="O259" s="271"/>
      <c r="P259" s="271"/>
      <c r="Q259" s="271"/>
      <c r="R259" s="271"/>
      <c r="S259" s="271"/>
      <c r="T259" s="272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3" t="s">
        <v>177</v>
      </c>
      <c r="AU259" s="273" t="s">
        <v>84</v>
      </c>
      <c r="AV259" s="16" t="s">
        <v>129</v>
      </c>
      <c r="AW259" s="16" t="s">
        <v>34</v>
      </c>
      <c r="AX259" s="16" t="s">
        <v>82</v>
      </c>
      <c r="AY259" s="273" t="s">
        <v>114</v>
      </c>
    </row>
    <row r="260" s="2" customFormat="1" ht="21.75" customHeight="1">
      <c r="A260" s="41"/>
      <c r="B260" s="42"/>
      <c r="C260" s="199" t="s">
        <v>326</v>
      </c>
      <c r="D260" s="199" t="s">
        <v>115</v>
      </c>
      <c r="E260" s="200" t="s">
        <v>327</v>
      </c>
      <c r="F260" s="201" t="s">
        <v>328</v>
      </c>
      <c r="G260" s="202" t="s">
        <v>281</v>
      </c>
      <c r="H260" s="203">
        <v>109.44</v>
      </c>
      <c r="I260" s="204"/>
      <c r="J260" s="205">
        <f>ROUND(I260*H260,2)</f>
        <v>0</v>
      </c>
      <c r="K260" s="201" t="s">
        <v>172</v>
      </c>
      <c r="L260" s="47"/>
      <c r="M260" s="206" t="s">
        <v>19</v>
      </c>
      <c r="N260" s="207" t="s">
        <v>45</v>
      </c>
      <c r="O260" s="87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0" t="s">
        <v>129</v>
      </c>
      <c r="AT260" s="210" t="s">
        <v>115</v>
      </c>
      <c r="AU260" s="210" t="s">
        <v>84</v>
      </c>
      <c r="AY260" s="20" t="s">
        <v>114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20" t="s">
        <v>82</v>
      </c>
      <c r="BK260" s="211">
        <f>ROUND(I260*H260,2)</f>
        <v>0</v>
      </c>
      <c r="BL260" s="20" t="s">
        <v>129</v>
      </c>
      <c r="BM260" s="210" t="s">
        <v>329</v>
      </c>
    </row>
    <row r="261" s="2" customFormat="1">
      <c r="A261" s="41"/>
      <c r="B261" s="42"/>
      <c r="C261" s="43"/>
      <c r="D261" s="212" t="s">
        <v>121</v>
      </c>
      <c r="E261" s="43"/>
      <c r="F261" s="213" t="s">
        <v>330</v>
      </c>
      <c r="G261" s="43"/>
      <c r="H261" s="43"/>
      <c r="I261" s="214"/>
      <c r="J261" s="43"/>
      <c r="K261" s="43"/>
      <c r="L261" s="47"/>
      <c r="M261" s="215"/>
      <c r="N261" s="21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121</v>
      </c>
      <c r="AU261" s="20" t="s">
        <v>84</v>
      </c>
    </row>
    <row r="262" s="2" customFormat="1">
      <c r="A262" s="41"/>
      <c r="B262" s="42"/>
      <c r="C262" s="43"/>
      <c r="D262" s="229" t="s">
        <v>175</v>
      </c>
      <c r="E262" s="43"/>
      <c r="F262" s="230" t="s">
        <v>331</v>
      </c>
      <c r="G262" s="43"/>
      <c r="H262" s="43"/>
      <c r="I262" s="214"/>
      <c r="J262" s="43"/>
      <c r="K262" s="43"/>
      <c r="L262" s="47"/>
      <c r="M262" s="215"/>
      <c r="N262" s="21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175</v>
      </c>
      <c r="AU262" s="20" t="s">
        <v>84</v>
      </c>
    </row>
    <row r="263" s="13" customFormat="1">
      <c r="A263" s="13"/>
      <c r="B263" s="231"/>
      <c r="C263" s="232"/>
      <c r="D263" s="212" t="s">
        <v>177</v>
      </c>
      <c r="E263" s="233" t="s">
        <v>19</v>
      </c>
      <c r="F263" s="234" t="s">
        <v>332</v>
      </c>
      <c r="G263" s="232"/>
      <c r="H263" s="233" t="s">
        <v>19</v>
      </c>
      <c r="I263" s="235"/>
      <c r="J263" s="232"/>
      <c r="K263" s="232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177</v>
      </c>
      <c r="AU263" s="240" t="s">
        <v>84</v>
      </c>
      <c r="AV263" s="13" t="s">
        <v>82</v>
      </c>
      <c r="AW263" s="13" t="s">
        <v>34</v>
      </c>
      <c r="AX263" s="13" t="s">
        <v>74</v>
      </c>
      <c r="AY263" s="240" t="s">
        <v>114</v>
      </c>
    </row>
    <row r="264" s="14" customFormat="1">
      <c r="A264" s="14"/>
      <c r="B264" s="241"/>
      <c r="C264" s="242"/>
      <c r="D264" s="212" t="s">
        <v>177</v>
      </c>
      <c r="E264" s="243" t="s">
        <v>19</v>
      </c>
      <c r="F264" s="244" t="s">
        <v>333</v>
      </c>
      <c r="G264" s="242"/>
      <c r="H264" s="245">
        <v>51.840000000000003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177</v>
      </c>
      <c r="AU264" s="251" t="s">
        <v>84</v>
      </c>
      <c r="AV264" s="14" t="s">
        <v>84</v>
      </c>
      <c r="AW264" s="14" t="s">
        <v>34</v>
      </c>
      <c r="AX264" s="14" t="s">
        <v>74</v>
      </c>
      <c r="AY264" s="251" t="s">
        <v>114</v>
      </c>
    </row>
    <row r="265" s="14" customFormat="1">
      <c r="A265" s="14"/>
      <c r="B265" s="241"/>
      <c r="C265" s="242"/>
      <c r="D265" s="212" t="s">
        <v>177</v>
      </c>
      <c r="E265" s="243" t="s">
        <v>19</v>
      </c>
      <c r="F265" s="244" t="s">
        <v>334</v>
      </c>
      <c r="G265" s="242"/>
      <c r="H265" s="245">
        <v>57.600000000000001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177</v>
      </c>
      <c r="AU265" s="251" t="s">
        <v>84</v>
      </c>
      <c r="AV265" s="14" t="s">
        <v>84</v>
      </c>
      <c r="AW265" s="14" t="s">
        <v>34</v>
      </c>
      <c r="AX265" s="14" t="s">
        <v>74</v>
      </c>
      <c r="AY265" s="251" t="s">
        <v>114</v>
      </c>
    </row>
    <row r="266" s="16" customFormat="1">
      <c r="A266" s="16"/>
      <c r="B266" s="263"/>
      <c r="C266" s="264"/>
      <c r="D266" s="212" t="s">
        <v>177</v>
      </c>
      <c r="E266" s="265" t="s">
        <v>19</v>
      </c>
      <c r="F266" s="266" t="s">
        <v>186</v>
      </c>
      <c r="G266" s="264"/>
      <c r="H266" s="267">
        <v>109.44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3" t="s">
        <v>177</v>
      </c>
      <c r="AU266" s="273" t="s">
        <v>84</v>
      </c>
      <c r="AV266" s="16" t="s">
        <v>129</v>
      </c>
      <c r="AW266" s="16" t="s">
        <v>34</v>
      </c>
      <c r="AX266" s="16" t="s">
        <v>82</v>
      </c>
      <c r="AY266" s="273" t="s">
        <v>114</v>
      </c>
    </row>
    <row r="267" s="2" customFormat="1" ht="21.75" customHeight="1">
      <c r="A267" s="41"/>
      <c r="B267" s="42"/>
      <c r="C267" s="199" t="s">
        <v>335</v>
      </c>
      <c r="D267" s="199" t="s">
        <v>115</v>
      </c>
      <c r="E267" s="200" t="s">
        <v>336</v>
      </c>
      <c r="F267" s="201" t="s">
        <v>337</v>
      </c>
      <c r="G267" s="202" t="s">
        <v>281</v>
      </c>
      <c r="H267" s="203">
        <v>72.959999999999994</v>
      </c>
      <c r="I267" s="204"/>
      <c r="J267" s="205">
        <f>ROUND(I267*H267,2)</f>
        <v>0</v>
      </c>
      <c r="K267" s="201" t="s">
        <v>172</v>
      </c>
      <c r="L267" s="47"/>
      <c r="M267" s="206" t="s">
        <v>19</v>
      </c>
      <c r="N267" s="207" t="s">
        <v>45</v>
      </c>
      <c r="O267" s="87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0" t="s">
        <v>129</v>
      </c>
      <c r="AT267" s="210" t="s">
        <v>115</v>
      </c>
      <c r="AU267" s="210" t="s">
        <v>84</v>
      </c>
      <c r="AY267" s="20" t="s">
        <v>114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20" t="s">
        <v>82</v>
      </c>
      <c r="BK267" s="211">
        <f>ROUND(I267*H267,2)</f>
        <v>0</v>
      </c>
      <c r="BL267" s="20" t="s">
        <v>129</v>
      </c>
      <c r="BM267" s="210" t="s">
        <v>338</v>
      </c>
    </row>
    <row r="268" s="2" customFormat="1">
      <c r="A268" s="41"/>
      <c r="B268" s="42"/>
      <c r="C268" s="43"/>
      <c r="D268" s="212" t="s">
        <v>121</v>
      </c>
      <c r="E268" s="43"/>
      <c r="F268" s="213" t="s">
        <v>339</v>
      </c>
      <c r="G268" s="43"/>
      <c r="H268" s="43"/>
      <c r="I268" s="214"/>
      <c r="J268" s="43"/>
      <c r="K268" s="43"/>
      <c r="L268" s="47"/>
      <c r="M268" s="215"/>
      <c r="N268" s="216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121</v>
      </c>
      <c r="AU268" s="20" t="s">
        <v>84</v>
      </c>
    </row>
    <row r="269" s="2" customFormat="1">
      <c r="A269" s="41"/>
      <c r="B269" s="42"/>
      <c r="C269" s="43"/>
      <c r="D269" s="229" t="s">
        <v>175</v>
      </c>
      <c r="E269" s="43"/>
      <c r="F269" s="230" t="s">
        <v>340</v>
      </c>
      <c r="G269" s="43"/>
      <c r="H269" s="43"/>
      <c r="I269" s="214"/>
      <c r="J269" s="43"/>
      <c r="K269" s="43"/>
      <c r="L269" s="47"/>
      <c r="M269" s="215"/>
      <c r="N269" s="216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175</v>
      </c>
      <c r="AU269" s="20" t="s">
        <v>84</v>
      </c>
    </row>
    <row r="270" s="13" customFormat="1">
      <c r="A270" s="13"/>
      <c r="B270" s="231"/>
      <c r="C270" s="232"/>
      <c r="D270" s="212" t="s">
        <v>177</v>
      </c>
      <c r="E270" s="233" t="s">
        <v>19</v>
      </c>
      <c r="F270" s="234" t="s">
        <v>341</v>
      </c>
      <c r="G270" s="232"/>
      <c r="H270" s="233" t="s">
        <v>19</v>
      </c>
      <c r="I270" s="235"/>
      <c r="J270" s="232"/>
      <c r="K270" s="232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177</v>
      </c>
      <c r="AU270" s="240" t="s">
        <v>84</v>
      </c>
      <c r="AV270" s="13" t="s">
        <v>82</v>
      </c>
      <c r="AW270" s="13" t="s">
        <v>34</v>
      </c>
      <c r="AX270" s="13" t="s">
        <v>74</v>
      </c>
      <c r="AY270" s="240" t="s">
        <v>114</v>
      </c>
    </row>
    <row r="271" s="14" customFormat="1">
      <c r="A271" s="14"/>
      <c r="B271" s="241"/>
      <c r="C271" s="242"/>
      <c r="D271" s="212" t="s">
        <v>177</v>
      </c>
      <c r="E271" s="243" t="s">
        <v>19</v>
      </c>
      <c r="F271" s="244" t="s">
        <v>342</v>
      </c>
      <c r="G271" s="242"/>
      <c r="H271" s="245">
        <v>34.560000000000002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177</v>
      </c>
      <c r="AU271" s="251" t="s">
        <v>84</v>
      </c>
      <c r="AV271" s="14" t="s">
        <v>84</v>
      </c>
      <c r="AW271" s="14" t="s">
        <v>34</v>
      </c>
      <c r="AX271" s="14" t="s">
        <v>74</v>
      </c>
      <c r="AY271" s="251" t="s">
        <v>114</v>
      </c>
    </row>
    <row r="272" s="14" customFormat="1">
      <c r="A272" s="14"/>
      <c r="B272" s="241"/>
      <c r="C272" s="242"/>
      <c r="D272" s="212" t="s">
        <v>177</v>
      </c>
      <c r="E272" s="243" t="s">
        <v>19</v>
      </c>
      <c r="F272" s="244" t="s">
        <v>343</v>
      </c>
      <c r="G272" s="242"/>
      <c r="H272" s="245">
        <v>38.399999999999999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177</v>
      </c>
      <c r="AU272" s="251" t="s">
        <v>84</v>
      </c>
      <c r="AV272" s="14" t="s">
        <v>84</v>
      </c>
      <c r="AW272" s="14" t="s">
        <v>34</v>
      </c>
      <c r="AX272" s="14" t="s">
        <v>74</v>
      </c>
      <c r="AY272" s="251" t="s">
        <v>114</v>
      </c>
    </row>
    <row r="273" s="16" customFormat="1">
      <c r="A273" s="16"/>
      <c r="B273" s="263"/>
      <c r="C273" s="264"/>
      <c r="D273" s="212" t="s">
        <v>177</v>
      </c>
      <c r="E273" s="265" t="s">
        <v>19</v>
      </c>
      <c r="F273" s="266" t="s">
        <v>186</v>
      </c>
      <c r="G273" s="264"/>
      <c r="H273" s="267">
        <v>72.959999999999994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3" t="s">
        <v>177</v>
      </c>
      <c r="AU273" s="273" t="s">
        <v>84</v>
      </c>
      <c r="AV273" s="16" t="s">
        <v>129</v>
      </c>
      <c r="AW273" s="16" t="s">
        <v>34</v>
      </c>
      <c r="AX273" s="16" t="s">
        <v>82</v>
      </c>
      <c r="AY273" s="273" t="s">
        <v>114</v>
      </c>
    </row>
    <row r="274" s="2" customFormat="1" ht="16.5" customHeight="1">
      <c r="A274" s="41"/>
      <c r="B274" s="42"/>
      <c r="C274" s="199" t="s">
        <v>7</v>
      </c>
      <c r="D274" s="199" t="s">
        <v>115</v>
      </c>
      <c r="E274" s="200" t="s">
        <v>344</v>
      </c>
      <c r="F274" s="201" t="s">
        <v>345</v>
      </c>
      <c r="G274" s="202" t="s">
        <v>171</v>
      </c>
      <c r="H274" s="203">
        <v>608</v>
      </c>
      <c r="I274" s="204"/>
      <c r="J274" s="205">
        <f>ROUND(I274*H274,2)</f>
        <v>0</v>
      </c>
      <c r="K274" s="201" t="s">
        <v>172</v>
      </c>
      <c r="L274" s="47"/>
      <c r="M274" s="206" t="s">
        <v>19</v>
      </c>
      <c r="N274" s="207" t="s">
        <v>45</v>
      </c>
      <c r="O274" s="87"/>
      <c r="P274" s="208">
        <f>O274*H274</f>
        <v>0</v>
      </c>
      <c r="Q274" s="208">
        <v>0.00084000000000000003</v>
      </c>
      <c r="R274" s="208">
        <f>Q274*H274</f>
        <v>0.51072000000000006</v>
      </c>
      <c r="S274" s="208">
        <v>0</v>
      </c>
      <c r="T274" s="209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0" t="s">
        <v>129</v>
      </c>
      <c r="AT274" s="210" t="s">
        <v>115</v>
      </c>
      <c r="AU274" s="210" t="s">
        <v>84</v>
      </c>
      <c r="AY274" s="20" t="s">
        <v>114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20" t="s">
        <v>82</v>
      </c>
      <c r="BK274" s="211">
        <f>ROUND(I274*H274,2)</f>
        <v>0</v>
      </c>
      <c r="BL274" s="20" t="s">
        <v>129</v>
      </c>
      <c r="BM274" s="210" t="s">
        <v>346</v>
      </c>
    </row>
    <row r="275" s="2" customFormat="1">
      <c r="A275" s="41"/>
      <c r="B275" s="42"/>
      <c r="C275" s="43"/>
      <c r="D275" s="212" t="s">
        <v>121</v>
      </c>
      <c r="E275" s="43"/>
      <c r="F275" s="213" t="s">
        <v>347</v>
      </c>
      <c r="G275" s="43"/>
      <c r="H275" s="43"/>
      <c r="I275" s="214"/>
      <c r="J275" s="43"/>
      <c r="K275" s="43"/>
      <c r="L275" s="47"/>
      <c r="M275" s="215"/>
      <c r="N275" s="216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121</v>
      </c>
      <c r="AU275" s="20" t="s">
        <v>84</v>
      </c>
    </row>
    <row r="276" s="2" customFormat="1">
      <c r="A276" s="41"/>
      <c r="B276" s="42"/>
      <c r="C276" s="43"/>
      <c r="D276" s="229" t="s">
        <v>175</v>
      </c>
      <c r="E276" s="43"/>
      <c r="F276" s="230" t="s">
        <v>348</v>
      </c>
      <c r="G276" s="43"/>
      <c r="H276" s="43"/>
      <c r="I276" s="214"/>
      <c r="J276" s="43"/>
      <c r="K276" s="43"/>
      <c r="L276" s="47"/>
      <c r="M276" s="215"/>
      <c r="N276" s="216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175</v>
      </c>
      <c r="AU276" s="20" t="s">
        <v>84</v>
      </c>
    </row>
    <row r="277" s="13" customFormat="1">
      <c r="A277" s="13"/>
      <c r="B277" s="231"/>
      <c r="C277" s="232"/>
      <c r="D277" s="212" t="s">
        <v>177</v>
      </c>
      <c r="E277" s="233" t="s">
        <v>19</v>
      </c>
      <c r="F277" s="234" t="s">
        <v>332</v>
      </c>
      <c r="G277" s="232"/>
      <c r="H277" s="233" t="s">
        <v>19</v>
      </c>
      <c r="I277" s="235"/>
      <c r="J277" s="232"/>
      <c r="K277" s="232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177</v>
      </c>
      <c r="AU277" s="240" t="s">
        <v>84</v>
      </c>
      <c r="AV277" s="13" t="s">
        <v>82</v>
      </c>
      <c r="AW277" s="13" t="s">
        <v>34</v>
      </c>
      <c r="AX277" s="13" t="s">
        <v>74</v>
      </c>
      <c r="AY277" s="240" t="s">
        <v>114</v>
      </c>
    </row>
    <row r="278" s="14" customFormat="1">
      <c r="A278" s="14"/>
      <c r="B278" s="241"/>
      <c r="C278" s="242"/>
      <c r="D278" s="212" t="s">
        <v>177</v>
      </c>
      <c r="E278" s="243" t="s">
        <v>19</v>
      </c>
      <c r="F278" s="244" t="s">
        <v>349</v>
      </c>
      <c r="G278" s="242"/>
      <c r="H278" s="245">
        <v>288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177</v>
      </c>
      <c r="AU278" s="251" t="s">
        <v>84</v>
      </c>
      <c r="AV278" s="14" t="s">
        <v>84</v>
      </c>
      <c r="AW278" s="14" t="s">
        <v>34</v>
      </c>
      <c r="AX278" s="14" t="s">
        <v>74</v>
      </c>
      <c r="AY278" s="251" t="s">
        <v>114</v>
      </c>
    </row>
    <row r="279" s="14" customFormat="1">
      <c r="A279" s="14"/>
      <c r="B279" s="241"/>
      <c r="C279" s="242"/>
      <c r="D279" s="212" t="s">
        <v>177</v>
      </c>
      <c r="E279" s="243" t="s">
        <v>19</v>
      </c>
      <c r="F279" s="244" t="s">
        <v>350</v>
      </c>
      <c r="G279" s="242"/>
      <c r="H279" s="245">
        <v>320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177</v>
      </c>
      <c r="AU279" s="251" t="s">
        <v>84</v>
      </c>
      <c r="AV279" s="14" t="s">
        <v>84</v>
      </c>
      <c r="AW279" s="14" t="s">
        <v>34</v>
      </c>
      <c r="AX279" s="14" t="s">
        <v>74</v>
      </c>
      <c r="AY279" s="251" t="s">
        <v>114</v>
      </c>
    </row>
    <row r="280" s="16" customFormat="1">
      <c r="A280" s="16"/>
      <c r="B280" s="263"/>
      <c r="C280" s="264"/>
      <c r="D280" s="212" t="s">
        <v>177</v>
      </c>
      <c r="E280" s="265" t="s">
        <v>19</v>
      </c>
      <c r="F280" s="266" t="s">
        <v>186</v>
      </c>
      <c r="G280" s="264"/>
      <c r="H280" s="267">
        <v>608</v>
      </c>
      <c r="I280" s="268"/>
      <c r="J280" s="264"/>
      <c r="K280" s="264"/>
      <c r="L280" s="269"/>
      <c r="M280" s="270"/>
      <c r="N280" s="271"/>
      <c r="O280" s="271"/>
      <c r="P280" s="271"/>
      <c r="Q280" s="271"/>
      <c r="R280" s="271"/>
      <c r="S280" s="271"/>
      <c r="T280" s="272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3" t="s">
        <v>177</v>
      </c>
      <c r="AU280" s="273" t="s">
        <v>84</v>
      </c>
      <c r="AV280" s="16" t="s">
        <v>129</v>
      </c>
      <c r="AW280" s="16" t="s">
        <v>34</v>
      </c>
      <c r="AX280" s="16" t="s">
        <v>82</v>
      </c>
      <c r="AY280" s="273" t="s">
        <v>114</v>
      </c>
    </row>
    <row r="281" s="2" customFormat="1" ht="16.5" customHeight="1">
      <c r="A281" s="41"/>
      <c r="B281" s="42"/>
      <c r="C281" s="199" t="s">
        <v>351</v>
      </c>
      <c r="D281" s="199" t="s">
        <v>115</v>
      </c>
      <c r="E281" s="200" t="s">
        <v>352</v>
      </c>
      <c r="F281" s="201" t="s">
        <v>353</v>
      </c>
      <c r="G281" s="202" t="s">
        <v>171</v>
      </c>
      <c r="H281" s="203">
        <v>608</v>
      </c>
      <c r="I281" s="204"/>
      <c r="J281" s="205">
        <f>ROUND(I281*H281,2)</f>
        <v>0</v>
      </c>
      <c r="K281" s="201" t="s">
        <v>172</v>
      </c>
      <c r="L281" s="47"/>
      <c r="M281" s="206" t="s">
        <v>19</v>
      </c>
      <c r="N281" s="207" t="s">
        <v>45</v>
      </c>
      <c r="O281" s="87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0" t="s">
        <v>129</v>
      </c>
      <c r="AT281" s="210" t="s">
        <v>115</v>
      </c>
      <c r="AU281" s="210" t="s">
        <v>84</v>
      </c>
      <c r="AY281" s="20" t="s">
        <v>114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20" t="s">
        <v>82</v>
      </c>
      <c r="BK281" s="211">
        <f>ROUND(I281*H281,2)</f>
        <v>0</v>
      </c>
      <c r="BL281" s="20" t="s">
        <v>129</v>
      </c>
      <c r="BM281" s="210" t="s">
        <v>354</v>
      </c>
    </row>
    <row r="282" s="2" customFormat="1">
      <c r="A282" s="41"/>
      <c r="B282" s="42"/>
      <c r="C282" s="43"/>
      <c r="D282" s="212" t="s">
        <v>121</v>
      </c>
      <c r="E282" s="43"/>
      <c r="F282" s="213" t="s">
        <v>355</v>
      </c>
      <c r="G282" s="43"/>
      <c r="H282" s="43"/>
      <c r="I282" s="214"/>
      <c r="J282" s="43"/>
      <c r="K282" s="43"/>
      <c r="L282" s="47"/>
      <c r="M282" s="215"/>
      <c r="N282" s="216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121</v>
      </c>
      <c r="AU282" s="20" t="s">
        <v>84</v>
      </c>
    </row>
    <row r="283" s="2" customFormat="1">
      <c r="A283" s="41"/>
      <c r="B283" s="42"/>
      <c r="C283" s="43"/>
      <c r="D283" s="229" t="s">
        <v>175</v>
      </c>
      <c r="E283" s="43"/>
      <c r="F283" s="230" t="s">
        <v>356</v>
      </c>
      <c r="G283" s="43"/>
      <c r="H283" s="43"/>
      <c r="I283" s="214"/>
      <c r="J283" s="43"/>
      <c r="K283" s="43"/>
      <c r="L283" s="47"/>
      <c r="M283" s="215"/>
      <c r="N283" s="216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175</v>
      </c>
      <c r="AU283" s="20" t="s">
        <v>84</v>
      </c>
    </row>
    <row r="284" s="2" customFormat="1" ht="16.5" customHeight="1">
      <c r="A284" s="41"/>
      <c r="B284" s="42"/>
      <c r="C284" s="199" t="s">
        <v>357</v>
      </c>
      <c r="D284" s="199" t="s">
        <v>115</v>
      </c>
      <c r="E284" s="200" t="s">
        <v>358</v>
      </c>
      <c r="F284" s="201" t="s">
        <v>359</v>
      </c>
      <c r="G284" s="202" t="s">
        <v>281</v>
      </c>
      <c r="H284" s="203">
        <v>368.22000000000003</v>
      </c>
      <c r="I284" s="204"/>
      <c r="J284" s="205">
        <f>ROUND(I284*H284,2)</f>
        <v>0</v>
      </c>
      <c r="K284" s="201" t="s">
        <v>172</v>
      </c>
      <c r="L284" s="47"/>
      <c r="M284" s="206" t="s">
        <v>19</v>
      </c>
      <c r="N284" s="207" t="s">
        <v>45</v>
      </c>
      <c r="O284" s="87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0" t="s">
        <v>129</v>
      </c>
      <c r="AT284" s="210" t="s">
        <v>115</v>
      </c>
      <c r="AU284" s="210" t="s">
        <v>84</v>
      </c>
      <c r="AY284" s="20" t="s">
        <v>114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20" t="s">
        <v>82</v>
      </c>
      <c r="BK284" s="211">
        <f>ROUND(I284*H284,2)</f>
        <v>0</v>
      </c>
      <c r="BL284" s="20" t="s">
        <v>129</v>
      </c>
      <c r="BM284" s="210" t="s">
        <v>360</v>
      </c>
    </row>
    <row r="285" s="2" customFormat="1">
      <c r="A285" s="41"/>
      <c r="B285" s="42"/>
      <c r="C285" s="43"/>
      <c r="D285" s="212" t="s">
        <v>121</v>
      </c>
      <c r="E285" s="43"/>
      <c r="F285" s="213" t="s">
        <v>361</v>
      </c>
      <c r="G285" s="43"/>
      <c r="H285" s="43"/>
      <c r="I285" s="214"/>
      <c r="J285" s="43"/>
      <c r="K285" s="43"/>
      <c r="L285" s="47"/>
      <c r="M285" s="215"/>
      <c r="N285" s="216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121</v>
      </c>
      <c r="AU285" s="20" t="s">
        <v>84</v>
      </c>
    </row>
    <row r="286" s="2" customFormat="1">
      <c r="A286" s="41"/>
      <c r="B286" s="42"/>
      <c r="C286" s="43"/>
      <c r="D286" s="229" t="s">
        <v>175</v>
      </c>
      <c r="E286" s="43"/>
      <c r="F286" s="230" t="s">
        <v>362</v>
      </c>
      <c r="G286" s="43"/>
      <c r="H286" s="43"/>
      <c r="I286" s="214"/>
      <c r="J286" s="43"/>
      <c r="K286" s="43"/>
      <c r="L286" s="47"/>
      <c r="M286" s="215"/>
      <c r="N286" s="216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175</v>
      </c>
      <c r="AU286" s="20" t="s">
        <v>84</v>
      </c>
    </row>
    <row r="287" s="13" customFormat="1">
      <c r="A287" s="13"/>
      <c r="B287" s="231"/>
      <c r="C287" s="232"/>
      <c r="D287" s="212" t="s">
        <v>177</v>
      </c>
      <c r="E287" s="233" t="s">
        <v>19</v>
      </c>
      <c r="F287" s="234" t="s">
        <v>363</v>
      </c>
      <c r="G287" s="232"/>
      <c r="H287" s="233" t="s">
        <v>19</v>
      </c>
      <c r="I287" s="235"/>
      <c r="J287" s="232"/>
      <c r="K287" s="232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177</v>
      </c>
      <c r="AU287" s="240" t="s">
        <v>84</v>
      </c>
      <c r="AV287" s="13" t="s">
        <v>82</v>
      </c>
      <c r="AW287" s="13" t="s">
        <v>34</v>
      </c>
      <c r="AX287" s="13" t="s">
        <v>74</v>
      </c>
      <c r="AY287" s="240" t="s">
        <v>114</v>
      </c>
    </row>
    <row r="288" s="14" customFormat="1">
      <c r="A288" s="14"/>
      <c r="B288" s="241"/>
      <c r="C288" s="242"/>
      <c r="D288" s="212" t="s">
        <v>177</v>
      </c>
      <c r="E288" s="243" t="s">
        <v>19</v>
      </c>
      <c r="F288" s="244" t="s">
        <v>364</v>
      </c>
      <c r="G288" s="242"/>
      <c r="H288" s="245">
        <v>272.63999999999999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177</v>
      </c>
      <c r="AU288" s="251" t="s">
        <v>84</v>
      </c>
      <c r="AV288" s="14" t="s">
        <v>84</v>
      </c>
      <c r="AW288" s="14" t="s">
        <v>34</v>
      </c>
      <c r="AX288" s="14" t="s">
        <v>74</v>
      </c>
      <c r="AY288" s="251" t="s">
        <v>114</v>
      </c>
    </row>
    <row r="289" s="14" customFormat="1">
      <c r="A289" s="14"/>
      <c r="B289" s="241"/>
      <c r="C289" s="242"/>
      <c r="D289" s="212" t="s">
        <v>177</v>
      </c>
      <c r="E289" s="243" t="s">
        <v>19</v>
      </c>
      <c r="F289" s="244" t="s">
        <v>365</v>
      </c>
      <c r="G289" s="242"/>
      <c r="H289" s="245">
        <v>95.579999999999998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177</v>
      </c>
      <c r="AU289" s="251" t="s">
        <v>84</v>
      </c>
      <c r="AV289" s="14" t="s">
        <v>84</v>
      </c>
      <c r="AW289" s="14" t="s">
        <v>34</v>
      </c>
      <c r="AX289" s="14" t="s">
        <v>74</v>
      </c>
      <c r="AY289" s="251" t="s">
        <v>114</v>
      </c>
    </row>
    <row r="290" s="16" customFormat="1">
      <c r="A290" s="16"/>
      <c r="B290" s="263"/>
      <c r="C290" s="264"/>
      <c r="D290" s="212" t="s">
        <v>177</v>
      </c>
      <c r="E290" s="265" t="s">
        <v>19</v>
      </c>
      <c r="F290" s="266" t="s">
        <v>186</v>
      </c>
      <c r="G290" s="264"/>
      <c r="H290" s="267">
        <v>368.22000000000003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73" t="s">
        <v>177</v>
      </c>
      <c r="AU290" s="273" t="s">
        <v>84</v>
      </c>
      <c r="AV290" s="16" t="s">
        <v>129</v>
      </c>
      <c r="AW290" s="16" t="s">
        <v>34</v>
      </c>
      <c r="AX290" s="16" t="s">
        <v>82</v>
      </c>
      <c r="AY290" s="273" t="s">
        <v>114</v>
      </c>
    </row>
    <row r="291" s="2" customFormat="1" ht="21.75" customHeight="1">
      <c r="A291" s="41"/>
      <c r="B291" s="42"/>
      <c r="C291" s="199" t="s">
        <v>366</v>
      </c>
      <c r="D291" s="199" t="s">
        <v>115</v>
      </c>
      <c r="E291" s="200" t="s">
        <v>367</v>
      </c>
      <c r="F291" s="201" t="s">
        <v>368</v>
      </c>
      <c r="G291" s="202" t="s">
        <v>281</v>
      </c>
      <c r="H291" s="203">
        <v>413.58600000000001</v>
      </c>
      <c r="I291" s="204"/>
      <c r="J291" s="205">
        <f>ROUND(I291*H291,2)</f>
        <v>0</v>
      </c>
      <c r="K291" s="201" t="s">
        <v>172</v>
      </c>
      <c r="L291" s="47"/>
      <c r="M291" s="206" t="s">
        <v>19</v>
      </c>
      <c r="N291" s="207" t="s">
        <v>45</v>
      </c>
      <c r="O291" s="87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0" t="s">
        <v>129</v>
      </c>
      <c r="AT291" s="210" t="s">
        <v>115</v>
      </c>
      <c r="AU291" s="210" t="s">
        <v>84</v>
      </c>
      <c r="AY291" s="20" t="s">
        <v>114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20" t="s">
        <v>82</v>
      </c>
      <c r="BK291" s="211">
        <f>ROUND(I291*H291,2)</f>
        <v>0</v>
      </c>
      <c r="BL291" s="20" t="s">
        <v>129</v>
      </c>
      <c r="BM291" s="210" t="s">
        <v>369</v>
      </c>
    </row>
    <row r="292" s="2" customFormat="1">
      <c r="A292" s="41"/>
      <c r="B292" s="42"/>
      <c r="C292" s="43"/>
      <c r="D292" s="212" t="s">
        <v>121</v>
      </c>
      <c r="E292" s="43"/>
      <c r="F292" s="213" t="s">
        <v>370</v>
      </c>
      <c r="G292" s="43"/>
      <c r="H292" s="43"/>
      <c r="I292" s="214"/>
      <c r="J292" s="43"/>
      <c r="K292" s="43"/>
      <c r="L292" s="47"/>
      <c r="M292" s="215"/>
      <c r="N292" s="216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121</v>
      </c>
      <c r="AU292" s="20" t="s">
        <v>84</v>
      </c>
    </row>
    <row r="293" s="2" customFormat="1">
      <c r="A293" s="41"/>
      <c r="B293" s="42"/>
      <c r="C293" s="43"/>
      <c r="D293" s="229" t="s">
        <v>175</v>
      </c>
      <c r="E293" s="43"/>
      <c r="F293" s="230" t="s">
        <v>371</v>
      </c>
      <c r="G293" s="43"/>
      <c r="H293" s="43"/>
      <c r="I293" s="214"/>
      <c r="J293" s="43"/>
      <c r="K293" s="43"/>
      <c r="L293" s="47"/>
      <c r="M293" s="215"/>
      <c r="N293" s="216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175</v>
      </c>
      <c r="AU293" s="20" t="s">
        <v>84</v>
      </c>
    </row>
    <row r="294" s="13" customFormat="1">
      <c r="A294" s="13"/>
      <c r="B294" s="231"/>
      <c r="C294" s="232"/>
      <c r="D294" s="212" t="s">
        <v>177</v>
      </c>
      <c r="E294" s="233" t="s">
        <v>19</v>
      </c>
      <c r="F294" s="234" t="s">
        <v>372</v>
      </c>
      <c r="G294" s="232"/>
      <c r="H294" s="233" t="s">
        <v>19</v>
      </c>
      <c r="I294" s="235"/>
      <c r="J294" s="232"/>
      <c r="K294" s="232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177</v>
      </c>
      <c r="AU294" s="240" t="s">
        <v>84</v>
      </c>
      <c r="AV294" s="13" t="s">
        <v>82</v>
      </c>
      <c r="AW294" s="13" t="s">
        <v>34</v>
      </c>
      <c r="AX294" s="13" t="s">
        <v>74</v>
      </c>
      <c r="AY294" s="240" t="s">
        <v>114</v>
      </c>
    </row>
    <row r="295" s="13" customFormat="1">
      <c r="A295" s="13"/>
      <c r="B295" s="231"/>
      <c r="C295" s="232"/>
      <c r="D295" s="212" t="s">
        <v>177</v>
      </c>
      <c r="E295" s="233" t="s">
        <v>19</v>
      </c>
      <c r="F295" s="234" t="s">
        <v>373</v>
      </c>
      <c r="G295" s="232"/>
      <c r="H295" s="233" t="s">
        <v>19</v>
      </c>
      <c r="I295" s="235"/>
      <c r="J295" s="232"/>
      <c r="K295" s="232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177</v>
      </c>
      <c r="AU295" s="240" t="s">
        <v>84</v>
      </c>
      <c r="AV295" s="13" t="s">
        <v>82</v>
      </c>
      <c r="AW295" s="13" t="s">
        <v>34</v>
      </c>
      <c r="AX295" s="13" t="s">
        <v>74</v>
      </c>
      <c r="AY295" s="240" t="s">
        <v>114</v>
      </c>
    </row>
    <row r="296" s="14" customFormat="1">
      <c r="A296" s="14"/>
      <c r="B296" s="241"/>
      <c r="C296" s="242"/>
      <c r="D296" s="212" t="s">
        <v>177</v>
      </c>
      <c r="E296" s="243" t="s">
        <v>19</v>
      </c>
      <c r="F296" s="244" t="s">
        <v>374</v>
      </c>
      <c r="G296" s="242"/>
      <c r="H296" s="245">
        <v>6.2930000000000001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177</v>
      </c>
      <c r="AU296" s="251" t="s">
        <v>84</v>
      </c>
      <c r="AV296" s="14" t="s">
        <v>84</v>
      </c>
      <c r="AW296" s="14" t="s">
        <v>34</v>
      </c>
      <c r="AX296" s="14" t="s">
        <v>74</v>
      </c>
      <c r="AY296" s="251" t="s">
        <v>114</v>
      </c>
    </row>
    <row r="297" s="14" customFormat="1">
      <c r="A297" s="14"/>
      <c r="B297" s="241"/>
      <c r="C297" s="242"/>
      <c r="D297" s="212" t="s">
        <v>177</v>
      </c>
      <c r="E297" s="243" t="s">
        <v>19</v>
      </c>
      <c r="F297" s="244" t="s">
        <v>375</v>
      </c>
      <c r="G297" s="242"/>
      <c r="H297" s="245">
        <v>8.5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177</v>
      </c>
      <c r="AU297" s="251" t="s">
        <v>84</v>
      </c>
      <c r="AV297" s="14" t="s">
        <v>84</v>
      </c>
      <c r="AW297" s="14" t="s">
        <v>34</v>
      </c>
      <c r="AX297" s="14" t="s">
        <v>74</v>
      </c>
      <c r="AY297" s="251" t="s">
        <v>114</v>
      </c>
    </row>
    <row r="298" s="14" customFormat="1">
      <c r="A298" s="14"/>
      <c r="B298" s="241"/>
      <c r="C298" s="242"/>
      <c r="D298" s="212" t="s">
        <v>177</v>
      </c>
      <c r="E298" s="243" t="s">
        <v>19</v>
      </c>
      <c r="F298" s="244" t="s">
        <v>376</v>
      </c>
      <c r="G298" s="242"/>
      <c r="H298" s="245">
        <v>192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177</v>
      </c>
      <c r="AU298" s="251" t="s">
        <v>84</v>
      </c>
      <c r="AV298" s="14" t="s">
        <v>84</v>
      </c>
      <c r="AW298" s="14" t="s">
        <v>34</v>
      </c>
      <c r="AX298" s="14" t="s">
        <v>74</v>
      </c>
      <c r="AY298" s="251" t="s">
        <v>114</v>
      </c>
    </row>
    <row r="299" s="15" customFormat="1">
      <c r="A299" s="15"/>
      <c r="B299" s="252"/>
      <c r="C299" s="253"/>
      <c r="D299" s="212" t="s">
        <v>177</v>
      </c>
      <c r="E299" s="254" t="s">
        <v>19</v>
      </c>
      <c r="F299" s="255" t="s">
        <v>180</v>
      </c>
      <c r="G299" s="253"/>
      <c r="H299" s="256">
        <v>206.79300000000001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2" t="s">
        <v>177</v>
      </c>
      <c r="AU299" s="262" t="s">
        <v>84</v>
      </c>
      <c r="AV299" s="15" t="s">
        <v>125</v>
      </c>
      <c r="AW299" s="15" t="s">
        <v>34</v>
      </c>
      <c r="AX299" s="15" t="s">
        <v>74</v>
      </c>
      <c r="AY299" s="262" t="s">
        <v>114</v>
      </c>
    </row>
    <row r="300" s="14" customFormat="1">
      <c r="A300" s="14"/>
      <c r="B300" s="241"/>
      <c r="C300" s="242"/>
      <c r="D300" s="212" t="s">
        <v>177</v>
      </c>
      <c r="E300" s="243" t="s">
        <v>19</v>
      </c>
      <c r="F300" s="244" t="s">
        <v>377</v>
      </c>
      <c r="G300" s="242"/>
      <c r="H300" s="245">
        <v>206.79300000000001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177</v>
      </c>
      <c r="AU300" s="251" t="s">
        <v>84</v>
      </c>
      <c r="AV300" s="14" t="s">
        <v>84</v>
      </c>
      <c r="AW300" s="14" t="s">
        <v>34</v>
      </c>
      <c r="AX300" s="14" t="s">
        <v>74</v>
      </c>
      <c r="AY300" s="251" t="s">
        <v>114</v>
      </c>
    </row>
    <row r="301" s="15" customFormat="1">
      <c r="A301" s="15"/>
      <c r="B301" s="252"/>
      <c r="C301" s="253"/>
      <c r="D301" s="212" t="s">
        <v>177</v>
      </c>
      <c r="E301" s="254" t="s">
        <v>19</v>
      </c>
      <c r="F301" s="255" t="s">
        <v>180</v>
      </c>
      <c r="G301" s="253"/>
      <c r="H301" s="256">
        <v>206.79300000000001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177</v>
      </c>
      <c r="AU301" s="262" t="s">
        <v>84</v>
      </c>
      <c r="AV301" s="15" t="s">
        <v>125</v>
      </c>
      <c r="AW301" s="15" t="s">
        <v>34</v>
      </c>
      <c r="AX301" s="15" t="s">
        <v>74</v>
      </c>
      <c r="AY301" s="262" t="s">
        <v>114</v>
      </c>
    </row>
    <row r="302" s="16" customFormat="1">
      <c r="A302" s="16"/>
      <c r="B302" s="263"/>
      <c r="C302" s="264"/>
      <c r="D302" s="212" t="s">
        <v>177</v>
      </c>
      <c r="E302" s="265" t="s">
        <v>19</v>
      </c>
      <c r="F302" s="266" t="s">
        <v>186</v>
      </c>
      <c r="G302" s="264"/>
      <c r="H302" s="267">
        <v>413.58600000000001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3" t="s">
        <v>177</v>
      </c>
      <c r="AU302" s="273" t="s">
        <v>84</v>
      </c>
      <c r="AV302" s="16" t="s">
        <v>129</v>
      </c>
      <c r="AW302" s="16" t="s">
        <v>34</v>
      </c>
      <c r="AX302" s="16" t="s">
        <v>82</v>
      </c>
      <c r="AY302" s="273" t="s">
        <v>114</v>
      </c>
    </row>
    <row r="303" s="2" customFormat="1" ht="21.75" customHeight="1">
      <c r="A303" s="41"/>
      <c r="B303" s="42"/>
      <c r="C303" s="199" t="s">
        <v>378</v>
      </c>
      <c r="D303" s="199" t="s">
        <v>115</v>
      </c>
      <c r="E303" s="200" t="s">
        <v>379</v>
      </c>
      <c r="F303" s="201" t="s">
        <v>380</v>
      </c>
      <c r="G303" s="202" t="s">
        <v>281</v>
      </c>
      <c r="H303" s="203">
        <v>331.757</v>
      </c>
      <c r="I303" s="204"/>
      <c r="J303" s="205">
        <f>ROUND(I303*H303,2)</f>
        <v>0</v>
      </c>
      <c r="K303" s="201" t="s">
        <v>172</v>
      </c>
      <c r="L303" s="47"/>
      <c r="M303" s="206" t="s">
        <v>19</v>
      </c>
      <c r="N303" s="207" t="s">
        <v>45</v>
      </c>
      <c r="O303" s="87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0" t="s">
        <v>129</v>
      </c>
      <c r="AT303" s="210" t="s">
        <v>115</v>
      </c>
      <c r="AU303" s="210" t="s">
        <v>84</v>
      </c>
      <c r="AY303" s="20" t="s">
        <v>114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20" t="s">
        <v>82</v>
      </c>
      <c r="BK303" s="211">
        <f>ROUND(I303*H303,2)</f>
        <v>0</v>
      </c>
      <c r="BL303" s="20" t="s">
        <v>129</v>
      </c>
      <c r="BM303" s="210" t="s">
        <v>381</v>
      </c>
    </row>
    <row r="304" s="2" customFormat="1">
      <c r="A304" s="41"/>
      <c r="B304" s="42"/>
      <c r="C304" s="43"/>
      <c r="D304" s="212" t="s">
        <v>121</v>
      </c>
      <c r="E304" s="43"/>
      <c r="F304" s="213" t="s">
        <v>382</v>
      </c>
      <c r="G304" s="43"/>
      <c r="H304" s="43"/>
      <c r="I304" s="214"/>
      <c r="J304" s="43"/>
      <c r="K304" s="43"/>
      <c r="L304" s="47"/>
      <c r="M304" s="215"/>
      <c r="N304" s="216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121</v>
      </c>
      <c r="AU304" s="20" t="s">
        <v>84</v>
      </c>
    </row>
    <row r="305" s="2" customFormat="1">
      <c r="A305" s="41"/>
      <c r="B305" s="42"/>
      <c r="C305" s="43"/>
      <c r="D305" s="229" t="s">
        <v>175</v>
      </c>
      <c r="E305" s="43"/>
      <c r="F305" s="230" t="s">
        <v>383</v>
      </c>
      <c r="G305" s="43"/>
      <c r="H305" s="43"/>
      <c r="I305" s="214"/>
      <c r="J305" s="43"/>
      <c r="K305" s="43"/>
      <c r="L305" s="47"/>
      <c r="M305" s="215"/>
      <c r="N305" s="216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175</v>
      </c>
      <c r="AU305" s="20" t="s">
        <v>84</v>
      </c>
    </row>
    <row r="306" s="13" customFormat="1">
      <c r="A306" s="13"/>
      <c r="B306" s="231"/>
      <c r="C306" s="232"/>
      <c r="D306" s="212" t="s">
        <v>177</v>
      </c>
      <c r="E306" s="233" t="s">
        <v>19</v>
      </c>
      <c r="F306" s="234" t="s">
        <v>384</v>
      </c>
      <c r="G306" s="232"/>
      <c r="H306" s="233" t="s">
        <v>19</v>
      </c>
      <c r="I306" s="235"/>
      <c r="J306" s="232"/>
      <c r="K306" s="232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177</v>
      </c>
      <c r="AU306" s="240" t="s">
        <v>84</v>
      </c>
      <c r="AV306" s="13" t="s">
        <v>82</v>
      </c>
      <c r="AW306" s="13" t="s">
        <v>34</v>
      </c>
      <c r="AX306" s="13" t="s">
        <v>74</v>
      </c>
      <c r="AY306" s="240" t="s">
        <v>114</v>
      </c>
    </row>
    <row r="307" s="14" customFormat="1">
      <c r="A307" s="14"/>
      <c r="B307" s="241"/>
      <c r="C307" s="242"/>
      <c r="D307" s="212" t="s">
        <v>177</v>
      </c>
      <c r="E307" s="243" t="s">
        <v>19</v>
      </c>
      <c r="F307" s="244" t="s">
        <v>385</v>
      </c>
      <c r="G307" s="242"/>
      <c r="H307" s="245">
        <v>285.435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1" t="s">
        <v>177</v>
      </c>
      <c r="AU307" s="251" t="s">
        <v>84</v>
      </c>
      <c r="AV307" s="14" t="s">
        <v>84</v>
      </c>
      <c r="AW307" s="14" t="s">
        <v>34</v>
      </c>
      <c r="AX307" s="14" t="s">
        <v>74</v>
      </c>
      <c r="AY307" s="251" t="s">
        <v>114</v>
      </c>
    </row>
    <row r="308" s="14" customFormat="1">
      <c r="A308" s="14"/>
      <c r="B308" s="241"/>
      <c r="C308" s="242"/>
      <c r="D308" s="212" t="s">
        <v>177</v>
      </c>
      <c r="E308" s="243" t="s">
        <v>19</v>
      </c>
      <c r="F308" s="244" t="s">
        <v>386</v>
      </c>
      <c r="G308" s="242"/>
      <c r="H308" s="245">
        <v>8.8000000000000007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177</v>
      </c>
      <c r="AU308" s="251" t="s">
        <v>84</v>
      </c>
      <c r="AV308" s="14" t="s">
        <v>84</v>
      </c>
      <c r="AW308" s="14" t="s">
        <v>34</v>
      </c>
      <c r="AX308" s="14" t="s">
        <v>74</v>
      </c>
      <c r="AY308" s="251" t="s">
        <v>114</v>
      </c>
    </row>
    <row r="309" s="14" customFormat="1">
      <c r="A309" s="14"/>
      <c r="B309" s="241"/>
      <c r="C309" s="242"/>
      <c r="D309" s="212" t="s">
        <v>177</v>
      </c>
      <c r="E309" s="243" t="s">
        <v>19</v>
      </c>
      <c r="F309" s="244" t="s">
        <v>387</v>
      </c>
      <c r="G309" s="242"/>
      <c r="H309" s="245">
        <v>11.289999999999999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177</v>
      </c>
      <c r="AU309" s="251" t="s">
        <v>84</v>
      </c>
      <c r="AV309" s="14" t="s">
        <v>84</v>
      </c>
      <c r="AW309" s="14" t="s">
        <v>34</v>
      </c>
      <c r="AX309" s="14" t="s">
        <v>74</v>
      </c>
      <c r="AY309" s="251" t="s">
        <v>114</v>
      </c>
    </row>
    <row r="310" s="14" customFormat="1">
      <c r="A310" s="14"/>
      <c r="B310" s="241"/>
      <c r="C310" s="242"/>
      <c r="D310" s="212" t="s">
        <v>177</v>
      </c>
      <c r="E310" s="243" t="s">
        <v>19</v>
      </c>
      <c r="F310" s="244" t="s">
        <v>388</v>
      </c>
      <c r="G310" s="242"/>
      <c r="H310" s="245">
        <v>233.02500000000001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177</v>
      </c>
      <c r="AU310" s="251" t="s">
        <v>84</v>
      </c>
      <c r="AV310" s="14" t="s">
        <v>84</v>
      </c>
      <c r="AW310" s="14" t="s">
        <v>34</v>
      </c>
      <c r="AX310" s="14" t="s">
        <v>74</v>
      </c>
      <c r="AY310" s="251" t="s">
        <v>114</v>
      </c>
    </row>
    <row r="311" s="15" customFormat="1">
      <c r="A311" s="15"/>
      <c r="B311" s="252"/>
      <c r="C311" s="253"/>
      <c r="D311" s="212" t="s">
        <v>177</v>
      </c>
      <c r="E311" s="254" t="s">
        <v>19</v>
      </c>
      <c r="F311" s="255" t="s">
        <v>180</v>
      </c>
      <c r="G311" s="253"/>
      <c r="H311" s="256">
        <v>538.54999999999995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2" t="s">
        <v>177</v>
      </c>
      <c r="AU311" s="262" t="s">
        <v>84</v>
      </c>
      <c r="AV311" s="15" t="s">
        <v>125</v>
      </c>
      <c r="AW311" s="15" t="s">
        <v>34</v>
      </c>
      <c r="AX311" s="15" t="s">
        <v>74</v>
      </c>
      <c r="AY311" s="262" t="s">
        <v>114</v>
      </c>
    </row>
    <row r="312" s="14" customFormat="1">
      <c r="A312" s="14"/>
      <c r="B312" s="241"/>
      <c r="C312" s="242"/>
      <c r="D312" s="212" t="s">
        <v>177</v>
      </c>
      <c r="E312" s="243" t="s">
        <v>19</v>
      </c>
      <c r="F312" s="244" t="s">
        <v>389</v>
      </c>
      <c r="G312" s="242"/>
      <c r="H312" s="245">
        <v>-6.2930000000000001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177</v>
      </c>
      <c r="AU312" s="251" t="s">
        <v>84</v>
      </c>
      <c r="AV312" s="14" t="s">
        <v>84</v>
      </c>
      <c r="AW312" s="14" t="s">
        <v>34</v>
      </c>
      <c r="AX312" s="14" t="s">
        <v>74</v>
      </c>
      <c r="AY312" s="251" t="s">
        <v>114</v>
      </c>
    </row>
    <row r="313" s="14" customFormat="1">
      <c r="A313" s="14"/>
      <c r="B313" s="241"/>
      <c r="C313" s="242"/>
      <c r="D313" s="212" t="s">
        <v>177</v>
      </c>
      <c r="E313" s="243" t="s">
        <v>19</v>
      </c>
      <c r="F313" s="244" t="s">
        <v>390</v>
      </c>
      <c r="G313" s="242"/>
      <c r="H313" s="245">
        <v>-8.5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177</v>
      </c>
      <c r="AU313" s="251" t="s">
        <v>84</v>
      </c>
      <c r="AV313" s="14" t="s">
        <v>84</v>
      </c>
      <c r="AW313" s="14" t="s">
        <v>34</v>
      </c>
      <c r="AX313" s="14" t="s">
        <v>74</v>
      </c>
      <c r="AY313" s="251" t="s">
        <v>114</v>
      </c>
    </row>
    <row r="314" s="14" customFormat="1">
      <c r="A314" s="14"/>
      <c r="B314" s="241"/>
      <c r="C314" s="242"/>
      <c r="D314" s="212" t="s">
        <v>177</v>
      </c>
      <c r="E314" s="243" t="s">
        <v>19</v>
      </c>
      <c r="F314" s="244" t="s">
        <v>391</v>
      </c>
      <c r="G314" s="242"/>
      <c r="H314" s="245">
        <v>-192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177</v>
      </c>
      <c r="AU314" s="251" t="s">
        <v>84</v>
      </c>
      <c r="AV314" s="14" t="s">
        <v>84</v>
      </c>
      <c r="AW314" s="14" t="s">
        <v>34</v>
      </c>
      <c r="AX314" s="14" t="s">
        <v>74</v>
      </c>
      <c r="AY314" s="251" t="s">
        <v>114</v>
      </c>
    </row>
    <row r="315" s="15" customFormat="1">
      <c r="A315" s="15"/>
      <c r="B315" s="252"/>
      <c r="C315" s="253"/>
      <c r="D315" s="212" t="s">
        <v>177</v>
      </c>
      <c r="E315" s="254" t="s">
        <v>19</v>
      </c>
      <c r="F315" s="255" t="s">
        <v>180</v>
      </c>
      <c r="G315" s="253"/>
      <c r="H315" s="256">
        <v>-206.79300000000001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2" t="s">
        <v>177</v>
      </c>
      <c r="AU315" s="262" t="s">
        <v>84</v>
      </c>
      <c r="AV315" s="15" t="s">
        <v>125</v>
      </c>
      <c r="AW315" s="15" t="s">
        <v>34</v>
      </c>
      <c r="AX315" s="15" t="s">
        <v>74</v>
      </c>
      <c r="AY315" s="262" t="s">
        <v>114</v>
      </c>
    </row>
    <row r="316" s="16" customFormat="1">
      <c r="A316" s="16"/>
      <c r="B316" s="263"/>
      <c r="C316" s="264"/>
      <c r="D316" s="212" t="s">
        <v>177</v>
      </c>
      <c r="E316" s="265" t="s">
        <v>19</v>
      </c>
      <c r="F316" s="266" t="s">
        <v>186</v>
      </c>
      <c r="G316" s="264"/>
      <c r="H316" s="267">
        <v>331.757</v>
      </c>
      <c r="I316" s="268"/>
      <c r="J316" s="264"/>
      <c r="K316" s="264"/>
      <c r="L316" s="269"/>
      <c r="M316" s="270"/>
      <c r="N316" s="271"/>
      <c r="O316" s="271"/>
      <c r="P316" s="271"/>
      <c r="Q316" s="271"/>
      <c r="R316" s="271"/>
      <c r="S316" s="271"/>
      <c r="T316" s="272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73" t="s">
        <v>177</v>
      </c>
      <c r="AU316" s="273" t="s">
        <v>84</v>
      </c>
      <c r="AV316" s="16" t="s">
        <v>129</v>
      </c>
      <c r="AW316" s="16" t="s">
        <v>34</v>
      </c>
      <c r="AX316" s="16" t="s">
        <v>82</v>
      </c>
      <c r="AY316" s="273" t="s">
        <v>114</v>
      </c>
    </row>
    <row r="317" s="2" customFormat="1" ht="24.15" customHeight="1">
      <c r="A317" s="41"/>
      <c r="B317" s="42"/>
      <c r="C317" s="199" t="s">
        <v>392</v>
      </c>
      <c r="D317" s="199" t="s">
        <v>115</v>
      </c>
      <c r="E317" s="200" t="s">
        <v>393</v>
      </c>
      <c r="F317" s="201" t="s">
        <v>394</v>
      </c>
      <c r="G317" s="202" t="s">
        <v>281</v>
      </c>
      <c r="H317" s="203">
        <v>10616.224</v>
      </c>
      <c r="I317" s="204"/>
      <c r="J317" s="205">
        <f>ROUND(I317*H317,2)</f>
        <v>0</v>
      </c>
      <c r="K317" s="201" t="s">
        <v>172</v>
      </c>
      <c r="L317" s="47"/>
      <c r="M317" s="206" t="s">
        <v>19</v>
      </c>
      <c r="N317" s="207" t="s">
        <v>45</v>
      </c>
      <c r="O317" s="87"/>
      <c r="P317" s="208">
        <f>O317*H317</f>
        <v>0</v>
      </c>
      <c r="Q317" s="208">
        <v>0</v>
      </c>
      <c r="R317" s="208">
        <f>Q317*H317</f>
        <v>0</v>
      </c>
      <c r="S317" s="208">
        <v>0</v>
      </c>
      <c r="T317" s="209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0" t="s">
        <v>129</v>
      </c>
      <c r="AT317" s="210" t="s">
        <v>115</v>
      </c>
      <c r="AU317" s="210" t="s">
        <v>84</v>
      </c>
      <c r="AY317" s="20" t="s">
        <v>114</v>
      </c>
      <c r="BE317" s="211">
        <f>IF(N317="základní",J317,0)</f>
        <v>0</v>
      </c>
      <c r="BF317" s="211">
        <f>IF(N317="snížená",J317,0)</f>
        <v>0</v>
      </c>
      <c r="BG317" s="211">
        <f>IF(N317="zákl. přenesená",J317,0)</f>
        <v>0</v>
      </c>
      <c r="BH317" s="211">
        <f>IF(N317="sníž. přenesená",J317,0)</f>
        <v>0</v>
      </c>
      <c r="BI317" s="211">
        <f>IF(N317="nulová",J317,0)</f>
        <v>0</v>
      </c>
      <c r="BJ317" s="20" t="s">
        <v>82</v>
      </c>
      <c r="BK317" s="211">
        <f>ROUND(I317*H317,2)</f>
        <v>0</v>
      </c>
      <c r="BL317" s="20" t="s">
        <v>129</v>
      </c>
      <c r="BM317" s="210" t="s">
        <v>395</v>
      </c>
    </row>
    <row r="318" s="2" customFormat="1">
      <c r="A318" s="41"/>
      <c r="B318" s="42"/>
      <c r="C318" s="43"/>
      <c r="D318" s="212" t="s">
        <v>121</v>
      </c>
      <c r="E318" s="43"/>
      <c r="F318" s="213" t="s">
        <v>396</v>
      </c>
      <c r="G318" s="43"/>
      <c r="H318" s="43"/>
      <c r="I318" s="214"/>
      <c r="J318" s="43"/>
      <c r="K318" s="43"/>
      <c r="L318" s="47"/>
      <c r="M318" s="215"/>
      <c r="N318" s="216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121</v>
      </c>
      <c r="AU318" s="20" t="s">
        <v>84</v>
      </c>
    </row>
    <row r="319" s="2" customFormat="1">
      <c r="A319" s="41"/>
      <c r="B319" s="42"/>
      <c r="C319" s="43"/>
      <c r="D319" s="229" t="s">
        <v>175</v>
      </c>
      <c r="E319" s="43"/>
      <c r="F319" s="230" t="s">
        <v>397</v>
      </c>
      <c r="G319" s="43"/>
      <c r="H319" s="43"/>
      <c r="I319" s="214"/>
      <c r="J319" s="43"/>
      <c r="K319" s="43"/>
      <c r="L319" s="47"/>
      <c r="M319" s="215"/>
      <c r="N319" s="216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175</v>
      </c>
      <c r="AU319" s="20" t="s">
        <v>84</v>
      </c>
    </row>
    <row r="320" s="14" customFormat="1">
      <c r="A320" s="14"/>
      <c r="B320" s="241"/>
      <c r="C320" s="242"/>
      <c r="D320" s="212" t="s">
        <v>177</v>
      </c>
      <c r="E320" s="243" t="s">
        <v>19</v>
      </c>
      <c r="F320" s="244" t="s">
        <v>398</v>
      </c>
      <c r="G320" s="242"/>
      <c r="H320" s="245">
        <v>10616.224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177</v>
      </c>
      <c r="AU320" s="251" t="s">
        <v>84</v>
      </c>
      <c r="AV320" s="14" t="s">
        <v>84</v>
      </c>
      <c r="AW320" s="14" t="s">
        <v>34</v>
      </c>
      <c r="AX320" s="14" t="s">
        <v>74</v>
      </c>
      <c r="AY320" s="251" t="s">
        <v>114</v>
      </c>
    </row>
    <row r="321" s="16" customFormat="1">
      <c r="A321" s="16"/>
      <c r="B321" s="263"/>
      <c r="C321" s="264"/>
      <c r="D321" s="212" t="s">
        <v>177</v>
      </c>
      <c r="E321" s="265" t="s">
        <v>19</v>
      </c>
      <c r="F321" s="266" t="s">
        <v>186</v>
      </c>
      <c r="G321" s="264"/>
      <c r="H321" s="267">
        <v>10616.224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73" t="s">
        <v>177</v>
      </c>
      <c r="AU321" s="273" t="s">
        <v>84</v>
      </c>
      <c r="AV321" s="16" t="s">
        <v>129</v>
      </c>
      <c r="AW321" s="16" t="s">
        <v>34</v>
      </c>
      <c r="AX321" s="16" t="s">
        <v>82</v>
      </c>
      <c r="AY321" s="273" t="s">
        <v>114</v>
      </c>
    </row>
    <row r="322" s="2" customFormat="1" ht="16.5" customHeight="1">
      <c r="A322" s="41"/>
      <c r="B322" s="42"/>
      <c r="C322" s="199" t="s">
        <v>399</v>
      </c>
      <c r="D322" s="199" t="s">
        <v>115</v>
      </c>
      <c r="E322" s="200" t="s">
        <v>400</v>
      </c>
      <c r="F322" s="201" t="s">
        <v>401</v>
      </c>
      <c r="G322" s="202" t="s">
        <v>281</v>
      </c>
      <c r="H322" s="203">
        <v>95.579999999999998</v>
      </c>
      <c r="I322" s="204"/>
      <c r="J322" s="205">
        <f>ROUND(I322*H322,2)</f>
        <v>0</v>
      </c>
      <c r="K322" s="201" t="s">
        <v>172</v>
      </c>
      <c r="L322" s="47"/>
      <c r="M322" s="206" t="s">
        <v>19</v>
      </c>
      <c r="N322" s="207" t="s">
        <v>45</v>
      </c>
      <c r="O322" s="87"/>
      <c r="P322" s="208">
        <f>O322*H322</f>
        <v>0</v>
      </c>
      <c r="Q322" s="208">
        <v>0</v>
      </c>
      <c r="R322" s="208">
        <f>Q322*H322</f>
        <v>0</v>
      </c>
      <c r="S322" s="208">
        <v>0</v>
      </c>
      <c r="T322" s="209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0" t="s">
        <v>129</v>
      </c>
      <c r="AT322" s="210" t="s">
        <v>115</v>
      </c>
      <c r="AU322" s="210" t="s">
        <v>84</v>
      </c>
      <c r="AY322" s="20" t="s">
        <v>114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20" t="s">
        <v>82</v>
      </c>
      <c r="BK322" s="211">
        <f>ROUND(I322*H322,2)</f>
        <v>0</v>
      </c>
      <c r="BL322" s="20" t="s">
        <v>129</v>
      </c>
      <c r="BM322" s="210" t="s">
        <v>402</v>
      </c>
    </row>
    <row r="323" s="2" customFormat="1">
      <c r="A323" s="41"/>
      <c r="B323" s="42"/>
      <c r="C323" s="43"/>
      <c r="D323" s="212" t="s">
        <v>121</v>
      </c>
      <c r="E323" s="43"/>
      <c r="F323" s="213" t="s">
        <v>403</v>
      </c>
      <c r="G323" s="43"/>
      <c r="H323" s="43"/>
      <c r="I323" s="214"/>
      <c r="J323" s="43"/>
      <c r="K323" s="43"/>
      <c r="L323" s="47"/>
      <c r="M323" s="215"/>
      <c r="N323" s="216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121</v>
      </c>
      <c r="AU323" s="20" t="s">
        <v>84</v>
      </c>
    </row>
    <row r="324" s="2" customFormat="1">
      <c r="A324" s="41"/>
      <c r="B324" s="42"/>
      <c r="C324" s="43"/>
      <c r="D324" s="229" t="s">
        <v>175</v>
      </c>
      <c r="E324" s="43"/>
      <c r="F324" s="230" t="s">
        <v>404</v>
      </c>
      <c r="G324" s="43"/>
      <c r="H324" s="43"/>
      <c r="I324" s="214"/>
      <c r="J324" s="43"/>
      <c r="K324" s="43"/>
      <c r="L324" s="47"/>
      <c r="M324" s="215"/>
      <c r="N324" s="216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175</v>
      </c>
      <c r="AU324" s="20" t="s">
        <v>84</v>
      </c>
    </row>
    <row r="325" s="13" customFormat="1">
      <c r="A325" s="13"/>
      <c r="B325" s="231"/>
      <c r="C325" s="232"/>
      <c r="D325" s="212" t="s">
        <v>177</v>
      </c>
      <c r="E325" s="233" t="s">
        <v>19</v>
      </c>
      <c r="F325" s="234" t="s">
        <v>363</v>
      </c>
      <c r="G325" s="232"/>
      <c r="H325" s="233" t="s">
        <v>19</v>
      </c>
      <c r="I325" s="235"/>
      <c r="J325" s="232"/>
      <c r="K325" s="232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177</v>
      </c>
      <c r="AU325" s="240" t="s">
        <v>84</v>
      </c>
      <c r="AV325" s="13" t="s">
        <v>82</v>
      </c>
      <c r="AW325" s="13" t="s">
        <v>34</v>
      </c>
      <c r="AX325" s="13" t="s">
        <v>74</v>
      </c>
      <c r="AY325" s="240" t="s">
        <v>114</v>
      </c>
    </row>
    <row r="326" s="14" customFormat="1">
      <c r="A326" s="14"/>
      <c r="B326" s="241"/>
      <c r="C326" s="242"/>
      <c r="D326" s="212" t="s">
        <v>177</v>
      </c>
      <c r="E326" s="243" t="s">
        <v>19</v>
      </c>
      <c r="F326" s="244" t="s">
        <v>365</v>
      </c>
      <c r="G326" s="242"/>
      <c r="H326" s="245">
        <v>95.579999999999998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177</v>
      </c>
      <c r="AU326" s="251" t="s">
        <v>84</v>
      </c>
      <c r="AV326" s="14" t="s">
        <v>84</v>
      </c>
      <c r="AW326" s="14" t="s">
        <v>34</v>
      </c>
      <c r="AX326" s="14" t="s">
        <v>74</v>
      </c>
      <c r="AY326" s="251" t="s">
        <v>114</v>
      </c>
    </row>
    <row r="327" s="16" customFormat="1">
      <c r="A327" s="16"/>
      <c r="B327" s="263"/>
      <c r="C327" s="264"/>
      <c r="D327" s="212" t="s">
        <v>177</v>
      </c>
      <c r="E327" s="265" t="s">
        <v>19</v>
      </c>
      <c r="F327" s="266" t="s">
        <v>186</v>
      </c>
      <c r="G327" s="264"/>
      <c r="H327" s="267">
        <v>95.579999999999998</v>
      </c>
      <c r="I327" s="268"/>
      <c r="J327" s="264"/>
      <c r="K327" s="264"/>
      <c r="L327" s="269"/>
      <c r="M327" s="270"/>
      <c r="N327" s="271"/>
      <c r="O327" s="271"/>
      <c r="P327" s="271"/>
      <c r="Q327" s="271"/>
      <c r="R327" s="271"/>
      <c r="S327" s="271"/>
      <c r="T327" s="272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3" t="s">
        <v>177</v>
      </c>
      <c r="AU327" s="273" t="s">
        <v>84</v>
      </c>
      <c r="AV327" s="16" t="s">
        <v>129</v>
      </c>
      <c r="AW327" s="16" t="s">
        <v>34</v>
      </c>
      <c r="AX327" s="16" t="s">
        <v>82</v>
      </c>
      <c r="AY327" s="273" t="s">
        <v>114</v>
      </c>
    </row>
    <row r="328" s="2" customFormat="1" ht="16.5" customHeight="1">
      <c r="A328" s="41"/>
      <c r="B328" s="42"/>
      <c r="C328" s="199" t="s">
        <v>405</v>
      </c>
      <c r="D328" s="199" t="s">
        <v>115</v>
      </c>
      <c r="E328" s="200" t="s">
        <v>406</v>
      </c>
      <c r="F328" s="201" t="s">
        <v>407</v>
      </c>
      <c r="G328" s="202" t="s">
        <v>281</v>
      </c>
      <c r="H328" s="203">
        <v>206.79300000000001</v>
      </c>
      <c r="I328" s="204"/>
      <c r="J328" s="205">
        <f>ROUND(I328*H328,2)</f>
        <v>0</v>
      </c>
      <c r="K328" s="201" t="s">
        <v>172</v>
      </c>
      <c r="L328" s="47"/>
      <c r="M328" s="206" t="s">
        <v>19</v>
      </c>
      <c r="N328" s="207" t="s">
        <v>45</v>
      </c>
      <c r="O328" s="87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0" t="s">
        <v>129</v>
      </c>
      <c r="AT328" s="210" t="s">
        <v>115</v>
      </c>
      <c r="AU328" s="210" t="s">
        <v>84</v>
      </c>
      <c r="AY328" s="20" t="s">
        <v>114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20" t="s">
        <v>82</v>
      </c>
      <c r="BK328" s="211">
        <f>ROUND(I328*H328,2)</f>
        <v>0</v>
      </c>
      <c r="BL328" s="20" t="s">
        <v>129</v>
      </c>
      <c r="BM328" s="210" t="s">
        <v>408</v>
      </c>
    </row>
    <row r="329" s="2" customFormat="1">
      <c r="A329" s="41"/>
      <c r="B329" s="42"/>
      <c r="C329" s="43"/>
      <c r="D329" s="212" t="s">
        <v>121</v>
      </c>
      <c r="E329" s="43"/>
      <c r="F329" s="213" t="s">
        <v>409</v>
      </c>
      <c r="G329" s="43"/>
      <c r="H329" s="43"/>
      <c r="I329" s="214"/>
      <c r="J329" s="43"/>
      <c r="K329" s="43"/>
      <c r="L329" s="47"/>
      <c r="M329" s="215"/>
      <c r="N329" s="216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121</v>
      </c>
      <c r="AU329" s="20" t="s">
        <v>84</v>
      </c>
    </row>
    <row r="330" s="2" customFormat="1">
      <c r="A330" s="41"/>
      <c r="B330" s="42"/>
      <c r="C330" s="43"/>
      <c r="D330" s="229" t="s">
        <v>175</v>
      </c>
      <c r="E330" s="43"/>
      <c r="F330" s="230" t="s">
        <v>410</v>
      </c>
      <c r="G330" s="43"/>
      <c r="H330" s="43"/>
      <c r="I330" s="214"/>
      <c r="J330" s="43"/>
      <c r="K330" s="43"/>
      <c r="L330" s="47"/>
      <c r="M330" s="215"/>
      <c r="N330" s="216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175</v>
      </c>
      <c r="AU330" s="20" t="s">
        <v>84</v>
      </c>
    </row>
    <row r="331" s="13" customFormat="1">
      <c r="A331" s="13"/>
      <c r="B331" s="231"/>
      <c r="C331" s="232"/>
      <c r="D331" s="212" t="s">
        <v>177</v>
      </c>
      <c r="E331" s="233" t="s">
        <v>19</v>
      </c>
      <c r="F331" s="234" t="s">
        <v>372</v>
      </c>
      <c r="G331" s="232"/>
      <c r="H331" s="233" t="s">
        <v>19</v>
      </c>
      <c r="I331" s="235"/>
      <c r="J331" s="232"/>
      <c r="K331" s="232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177</v>
      </c>
      <c r="AU331" s="240" t="s">
        <v>84</v>
      </c>
      <c r="AV331" s="13" t="s">
        <v>82</v>
      </c>
      <c r="AW331" s="13" t="s">
        <v>34</v>
      </c>
      <c r="AX331" s="13" t="s">
        <v>74</v>
      </c>
      <c r="AY331" s="240" t="s">
        <v>114</v>
      </c>
    </row>
    <row r="332" s="14" customFormat="1">
      <c r="A332" s="14"/>
      <c r="B332" s="241"/>
      <c r="C332" s="242"/>
      <c r="D332" s="212" t="s">
        <v>177</v>
      </c>
      <c r="E332" s="243" t="s">
        <v>19</v>
      </c>
      <c r="F332" s="244" t="s">
        <v>377</v>
      </c>
      <c r="G332" s="242"/>
      <c r="H332" s="245">
        <v>206.79300000000001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177</v>
      </c>
      <c r="AU332" s="251" t="s">
        <v>84</v>
      </c>
      <c r="AV332" s="14" t="s">
        <v>84</v>
      </c>
      <c r="AW332" s="14" t="s">
        <v>34</v>
      </c>
      <c r="AX332" s="14" t="s">
        <v>74</v>
      </c>
      <c r="AY332" s="251" t="s">
        <v>114</v>
      </c>
    </row>
    <row r="333" s="16" customFormat="1">
      <c r="A333" s="16"/>
      <c r="B333" s="263"/>
      <c r="C333" s="264"/>
      <c r="D333" s="212" t="s">
        <v>177</v>
      </c>
      <c r="E333" s="265" t="s">
        <v>19</v>
      </c>
      <c r="F333" s="266" t="s">
        <v>186</v>
      </c>
      <c r="G333" s="264"/>
      <c r="H333" s="267">
        <v>206.79300000000001</v>
      </c>
      <c r="I333" s="268"/>
      <c r="J333" s="264"/>
      <c r="K333" s="264"/>
      <c r="L333" s="269"/>
      <c r="M333" s="270"/>
      <c r="N333" s="271"/>
      <c r="O333" s="271"/>
      <c r="P333" s="271"/>
      <c r="Q333" s="271"/>
      <c r="R333" s="271"/>
      <c r="S333" s="271"/>
      <c r="T333" s="272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73" t="s">
        <v>177</v>
      </c>
      <c r="AU333" s="273" t="s">
        <v>84</v>
      </c>
      <c r="AV333" s="16" t="s">
        <v>129</v>
      </c>
      <c r="AW333" s="16" t="s">
        <v>34</v>
      </c>
      <c r="AX333" s="16" t="s">
        <v>82</v>
      </c>
      <c r="AY333" s="273" t="s">
        <v>114</v>
      </c>
    </row>
    <row r="334" s="2" customFormat="1" ht="16.5" customHeight="1">
      <c r="A334" s="41"/>
      <c r="B334" s="42"/>
      <c r="C334" s="199" t="s">
        <v>411</v>
      </c>
      <c r="D334" s="199" t="s">
        <v>115</v>
      </c>
      <c r="E334" s="200" t="s">
        <v>412</v>
      </c>
      <c r="F334" s="201" t="s">
        <v>413</v>
      </c>
      <c r="G334" s="202" t="s">
        <v>281</v>
      </c>
      <c r="H334" s="203">
        <v>192</v>
      </c>
      <c r="I334" s="204"/>
      <c r="J334" s="205">
        <f>ROUND(I334*H334,2)</f>
        <v>0</v>
      </c>
      <c r="K334" s="201" t="s">
        <v>172</v>
      </c>
      <c r="L334" s="47"/>
      <c r="M334" s="206" t="s">
        <v>19</v>
      </c>
      <c r="N334" s="207" t="s">
        <v>45</v>
      </c>
      <c r="O334" s="87"/>
      <c r="P334" s="208">
        <f>O334*H334</f>
        <v>0</v>
      </c>
      <c r="Q334" s="208">
        <v>0</v>
      </c>
      <c r="R334" s="208">
        <f>Q334*H334</f>
        <v>0</v>
      </c>
      <c r="S334" s="208">
        <v>0</v>
      </c>
      <c r="T334" s="209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0" t="s">
        <v>129</v>
      </c>
      <c r="AT334" s="210" t="s">
        <v>115</v>
      </c>
      <c r="AU334" s="210" t="s">
        <v>84</v>
      </c>
      <c r="AY334" s="20" t="s">
        <v>114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20" t="s">
        <v>82</v>
      </c>
      <c r="BK334" s="211">
        <f>ROUND(I334*H334,2)</f>
        <v>0</v>
      </c>
      <c r="BL334" s="20" t="s">
        <v>129</v>
      </c>
      <c r="BM334" s="210" t="s">
        <v>414</v>
      </c>
    </row>
    <row r="335" s="2" customFormat="1">
      <c r="A335" s="41"/>
      <c r="B335" s="42"/>
      <c r="C335" s="43"/>
      <c r="D335" s="212" t="s">
        <v>121</v>
      </c>
      <c r="E335" s="43"/>
      <c r="F335" s="213" t="s">
        <v>415</v>
      </c>
      <c r="G335" s="43"/>
      <c r="H335" s="43"/>
      <c r="I335" s="214"/>
      <c r="J335" s="43"/>
      <c r="K335" s="43"/>
      <c r="L335" s="47"/>
      <c r="M335" s="215"/>
      <c r="N335" s="216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121</v>
      </c>
      <c r="AU335" s="20" t="s">
        <v>84</v>
      </c>
    </row>
    <row r="336" s="2" customFormat="1">
      <c r="A336" s="41"/>
      <c r="B336" s="42"/>
      <c r="C336" s="43"/>
      <c r="D336" s="229" t="s">
        <v>175</v>
      </c>
      <c r="E336" s="43"/>
      <c r="F336" s="230" t="s">
        <v>416</v>
      </c>
      <c r="G336" s="43"/>
      <c r="H336" s="43"/>
      <c r="I336" s="214"/>
      <c r="J336" s="43"/>
      <c r="K336" s="43"/>
      <c r="L336" s="47"/>
      <c r="M336" s="215"/>
      <c r="N336" s="21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175</v>
      </c>
      <c r="AU336" s="20" t="s">
        <v>84</v>
      </c>
    </row>
    <row r="337" s="13" customFormat="1">
      <c r="A337" s="13"/>
      <c r="B337" s="231"/>
      <c r="C337" s="232"/>
      <c r="D337" s="212" t="s">
        <v>177</v>
      </c>
      <c r="E337" s="233" t="s">
        <v>19</v>
      </c>
      <c r="F337" s="234" t="s">
        <v>417</v>
      </c>
      <c r="G337" s="232"/>
      <c r="H337" s="233" t="s">
        <v>19</v>
      </c>
      <c r="I337" s="235"/>
      <c r="J337" s="232"/>
      <c r="K337" s="232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177</v>
      </c>
      <c r="AU337" s="240" t="s">
        <v>84</v>
      </c>
      <c r="AV337" s="13" t="s">
        <v>82</v>
      </c>
      <c r="AW337" s="13" t="s">
        <v>34</v>
      </c>
      <c r="AX337" s="13" t="s">
        <v>74</v>
      </c>
      <c r="AY337" s="240" t="s">
        <v>114</v>
      </c>
    </row>
    <row r="338" s="13" customFormat="1">
      <c r="A338" s="13"/>
      <c r="B338" s="231"/>
      <c r="C338" s="232"/>
      <c r="D338" s="212" t="s">
        <v>177</v>
      </c>
      <c r="E338" s="233" t="s">
        <v>19</v>
      </c>
      <c r="F338" s="234" t="s">
        <v>418</v>
      </c>
      <c r="G338" s="232"/>
      <c r="H338" s="233" t="s">
        <v>19</v>
      </c>
      <c r="I338" s="235"/>
      <c r="J338" s="232"/>
      <c r="K338" s="232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177</v>
      </c>
      <c r="AU338" s="240" t="s">
        <v>84</v>
      </c>
      <c r="AV338" s="13" t="s">
        <v>82</v>
      </c>
      <c r="AW338" s="13" t="s">
        <v>34</v>
      </c>
      <c r="AX338" s="13" t="s">
        <v>74</v>
      </c>
      <c r="AY338" s="240" t="s">
        <v>114</v>
      </c>
    </row>
    <row r="339" s="14" customFormat="1">
      <c r="A339" s="14"/>
      <c r="B339" s="241"/>
      <c r="C339" s="242"/>
      <c r="D339" s="212" t="s">
        <v>177</v>
      </c>
      <c r="E339" s="243" t="s">
        <v>19</v>
      </c>
      <c r="F339" s="244" t="s">
        <v>419</v>
      </c>
      <c r="G339" s="242"/>
      <c r="H339" s="245">
        <v>73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177</v>
      </c>
      <c r="AU339" s="251" t="s">
        <v>84</v>
      </c>
      <c r="AV339" s="14" t="s">
        <v>84</v>
      </c>
      <c r="AW339" s="14" t="s">
        <v>34</v>
      </c>
      <c r="AX339" s="14" t="s">
        <v>74</v>
      </c>
      <c r="AY339" s="251" t="s">
        <v>114</v>
      </c>
    </row>
    <row r="340" s="14" customFormat="1">
      <c r="A340" s="14"/>
      <c r="B340" s="241"/>
      <c r="C340" s="242"/>
      <c r="D340" s="212" t="s">
        <v>177</v>
      </c>
      <c r="E340" s="243" t="s">
        <v>19</v>
      </c>
      <c r="F340" s="244" t="s">
        <v>420</v>
      </c>
      <c r="G340" s="242"/>
      <c r="H340" s="245">
        <v>52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177</v>
      </c>
      <c r="AU340" s="251" t="s">
        <v>84</v>
      </c>
      <c r="AV340" s="14" t="s">
        <v>84</v>
      </c>
      <c r="AW340" s="14" t="s">
        <v>34</v>
      </c>
      <c r="AX340" s="14" t="s">
        <v>74</v>
      </c>
      <c r="AY340" s="251" t="s">
        <v>114</v>
      </c>
    </row>
    <row r="341" s="15" customFormat="1">
      <c r="A341" s="15"/>
      <c r="B341" s="252"/>
      <c r="C341" s="253"/>
      <c r="D341" s="212" t="s">
        <v>177</v>
      </c>
      <c r="E341" s="254" t="s">
        <v>19</v>
      </c>
      <c r="F341" s="255" t="s">
        <v>180</v>
      </c>
      <c r="G341" s="253"/>
      <c r="H341" s="256">
        <v>125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2" t="s">
        <v>177</v>
      </c>
      <c r="AU341" s="262" t="s">
        <v>84</v>
      </c>
      <c r="AV341" s="15" t="s">
        <v>125</v>
      </c>
      <c r="AW341" s="15" t="s">
        <v>34</v>
      </c>
      <c r="AX341" s="15" t="s">
        <v>74</v>
      </c>
      <c r="AY341" s="262" t="s">
        <v>114</v>
      </c>
    </row>
    <row r="342" s="13" customFormat="1">
      <c r="A342" s="13"/>
      <c r="B342" s="231"/>
      <c r="C342" s="232"/>
      <c r="D342" s="212" t="s">
        <v>177</v>
      </c>
      <c r="E342" s="233" t="s">
        <v>19</v>
      </c>
      <c r="F342" s="234" t="s">
        <v>418</v>
      </c>
      <c r="G342" s="232"/>
      <c r="H342" s="233" t="s">
        <v>19</v>
      </c>
      <c r="I342" s="235"/>
      <c r="J342" s="232"/>
      <c r="K342" s="232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177</v>
      </c>
      <c r="AU342" s="240" t="s">
        <v>84</v>
      </c>
      <c r="AV342" s="13" t="s">
        <v>82</v>
      </c>
      <c r="AW342" s="13" t="s">
        <v>34</v>
      </c>
      <c r="AX342" s="13" t="s">
        <v>74</v>
      </c>
      <c r="AY342" s="240" t="s">
        <v>114</v>
      </c>
    </row>
    <row r="343" s="14" customFormat="1">
      <c r="A343" s="14"/>
      <c r="B343" s="241"/>
      <c r="C343" s="242"/>
      <c r="D343" s="212" t="s">
        <v>177</v>
      </c>
      <c r="E343" s="243" t="s">
        <v>19</v>
      </c>
      <c r="F343" s="244" t="s">
        <v>421</v>
      </c>
      <c r="G343" s="242"/>
      <c r="H343" s="245">
        <v>3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177</v>
      </c>
      <c r="AU343" s="251" t="s">
        <v>84</v>
      </c>
      <c r="AV343" s="14" t="s">
        <v>84</v>
      </c>
      <c r="AW343" s="14" t="s">
        <v>34</v>
      </c>
      <c r="AX343" s="14" t="s">
        <v>74</v>
      </c>
      <c r="AY343" s="251" t="s">
        <v>114</v>
      </c>
    </row>
    <row r="344" s="14" customFormat="1">
      <c r="A344" s="14"/>
      <c r="B344" s="241"/>
      <c r="C344" s="242"/>
      <c r="D344" s="212" t="s">
        <v>177</v>
      </c>
      <c r="E344" s="243" t="s">
        <v>19</v>
      </c>
      <c r="F344" s="244" t="s">
        <v>422</v>
      </c>
      <c r="G344" s="242"/>
      <c r="H344" s="245">
        <v>44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177</v>
      </c>
      <c r="AU344" s="251" t="s">
        <v>84</v>
      </c>
      <c r="AV344" s="14" t="s">
        <v>84</v>
      </c>
      <c r="AW344" s="14" t="s">
        <v>34</v>
      </c>
      <c r="AX344" s="14" t="s">
        <v>74</v>
      </c>
      <c r="AY344" s="251" t="s">
        <v>114</v>
      </c>
    </row>
    <row r="345" s="14" customFormat="1">
      <c r="A345" s="14"/>
      <c r="B345" s="241"/>
      <c r="C345" s="242"/>
      <c r="D345" s="212" t="s">
        <v>177</v>
      </c>
      <c r="E345" s="243" t="s">
        <v>19</v>
      </c>
      <c r="F345" s="244" t="s">
        <v>423</v>
      </c>
      <c r="G345" s="242"/>
      <c r="H345" s="245">
        <v>20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1" t="s">
        <v>177</v>
      </c>
      <c r="AU345" s="251" t="s">
        <v>84</v>
      </c>
      <c r="AV345" s="14" t="s">
        <v>84</v>
      </c>
      <c r="AW345" s="14" t="s">
        <v>34</v>
      </c>
      <c r="AX345" s="14" t="s">
        <v>74</v>
      </c>
      <c r="AY345" s="251" t="s">
        <v>114</v>
      </c>
    </row>
    <row r="346" s="15" customFormat="1">
      <c r="A346" s="15"/>
      <c r="B346" s="252"/>
      <c r="C346" s="253"/>
      <c r="D346" s="212" t="s">
        <v>177</v>
      </c>
      <c r="E346" s="254" t="s">
        <v>19</v>
      </c>
      <c r="F346" s="255" t="s">
        <v>180</v>
      </c>
      <c r="G346" s="253"/>
      <c r="H346" s="256">
        <v>67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2" t="s">
        <v>177</v>
      </c>
      <c r="AU346" s="262" t="s">
        <v>84</v>
      </c>
      <c r="AV346" s="15" t="s">
        <v>125</v>
      </c>
      <c r="AW346" s="15" t="s">
        <v>34</v>
      </c>
      <c r="AX346" s="15" t="s">
        <v>74</v>
      </c>
      <c r="AY346" s="262" t="s">
        <v>114</v>
      </c>
    </row>
    <row r="347" s="16" customFormat="1">
      <c r="A347" s="16"/>
      <c r="B347" s="263"/>
      <c r="C347" s="264"/>
      <c r="D347" s="212" t="s">
        <v>177</v>
      </c>
      <c r="E347" s="265" t="s">
        <v>19</v>
      </c>
      <c r="F347" s="266" t="s">
        <v>186</v>
      </c>
      <c r="G347" s="264"/>
      <c r="H347" s="267">
        <v>192</v>
      </c>
      <c r="I347" s="268"/>
      <c r="J347" s="264"/>
      <c r="K347" s="264"/>
      <c r="L347" s="269"/>
      <c r="M347" s="270"/>
      <c r="N347" s="271"/>
      <c r="O347" s="271"/>
      <c r="P347" s="271"/>
      <c r="Q347" s="271"/>
      <c r="R347" s="271"/>
      <c r="S347" s="271"/>
      <c r="T347" s="272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73" t="s">
        <v>177</v>
      </c>
      <c r="AU347" s="273" t="s">
        <v>84</v>
      </c>
      <c r="AV347" s="16" t="s">
        <v>129</v>
      </c>
      <c r="AW347" s="16" t="s">
        <v>34</v>
      </c>
      <c r="AX347" s="16" t="s">
        <v>82</v>
      </c>
      <c r="AY347" s="273" t="s">
        <v>114</v>
      </c>
    </row>
    <row r="348" s="2" customFormat="1" ht="16.5" customHeight="1">
      <c r="A348" s="41"/>
      <c r="B348" s="42"/>
      <c r="C348" s="199" t="s">
        <v>424</v>
      </c>
      <c r="D348" s="199" t="s">
        <v>115</v>
      </c>
      <c r="E348" s="200" t="s">
        <v>425</v>
      </c>
      <c r="F348" s="201" t="s">
        <v>426</v>
      </c>
      <c r="G348" s="202" t="s">
        <v>427</v>
      </c>
      <c r="H348" s="203">
        <v>630.33799999999997</v>
      </c>
      <c r="I348" s="204"/>
      <c r="J348" s="205">
        <f>ROUND(I348*H348,2)</f>
        <v>0</v>
      </c>
      <c r="K348" s="201" t="s">
        <v>172</v>
      </c>
      <c r="L348" s="47"/>
      <c r="M348" s="206" t="s">
        <v>19</v>
      </c>
      <c r="N348" s="207" t="s">
        <v>45</v>
      </c>
      <c r="O348" s="87"/>
      <c r="P348" s="208">
        <f>O348*H348</f>
        <v>0</v>
      </c>
      <c r="Q348" s="208">
        <v>0</v>
      </c>
      <c r="R348" s="208">
        <f>Q348*H348</f>
        <v>0</v>
      </c>
      <c r="S348" s="208">
        <v>0</v>
      </c>
      <c r="T348" s="209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0" t="s">
        <v>129</v>
      </c>
      <c r="AT348" s="210" t="s">
        <v>115</v>
      </c>
      <c r="AU348" s="210" t="s">
        <v>84</v>
      </c>
      <c r="AY348" s="20" t="s">
        <v>114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20" t="s">
        <v>82</v>
      </c>
      <c r="BK348" s="211">
        <f>ROUND(I348*H348,2)</f>
        <v>0</v>
      </c>
      <c r="BL348" s="20" t="s">
        <v>129</v>
      </c>
      <c r="BM348" s="210" t="s">
        <v>428</v>
      </c>
    </row>
    <row r="349" s="2" customFormat="1">
      <c r="A349" s="41"/>
      <c r="B349" s="42"/>
      <c r="C349" s="43"/>
      <c r="D349" s="212" t="s">
        <v>121</v>
      </c>
      <c r="E349" s="43"/>
      <c r="F349" s="213" t="s">
        <v>429</v>
      </c>
      <c r="G349" s="43"/>
      <c r="H349" s="43"/>
      <c r="I349" s="214"/>
      <c r="J349" s="43"/>
      <c r="K349" s="43"/>
      <c r="L349" s="47"/>
      <c r="M349" s="215"/>
      <c r="N349" s="216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121</v>
      </c>
      <c r="AU349" s="20" t="s">
        <v>84</v>
      </c>
    </row>
    <row r="350" s="2" customFormat="1">
      <c r="A350" s="41"/>
      <c r="B350" s="42"/>
      <c r="C350" s="43"/>
      <c r="D350" s="229" t="s">
        <v>175</v>
      </c>
      <c r="E350" s="43"/>
      <c r="F350" s="230" t="s">
        <v>430</v>
      </c>
      <c r="G350" s="43"/>
      <c r="H350" s="43"/>
      <c r="I350" s="214"/>
      <c r="J350" s="43"/>
      <c r="K350" s="43"/>
      <c r="L350" s="47"/>
      <c r="M350" s="215"/>
      <c r="N350" s="216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175</v>
      </c>
      <c r="AU350" s="20" t="s">
        <v>84</v>
      </c>
    </row>
    <row r="351" s="14" customFormat="1">
      <c r="A351" s="14"/>
      <c r="B351" s="241"/>
      <c r="C351" s="242"/>
      <c r="D351" s="212" t="s">
        <v>177</v>
      </c>
      <c r="E351" s="243" t="s">
        <v>19</v>
      </c>
      <c r="F351" s="244" t="s">
        <v>431</v>
      </c>
      <c r="G351" s="242"/>
      <c r="H351" s="245">
        <v>630.33799999999997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177</v>
      </c>
      <c r="AU351" s="251" t="s">
        <v>84</v>
      </c>
      <c r="AV351" s="14" t="s">
        <v>84</v>
      </c>
      <c r="AW351" s="14" t="s">
        <v>34</v>
      </c>
      <c r="AX351" s="14" t="s">
        <v>74</v>
      </c>
      <c r="AY351" s="251" t="s">
        <v>114</v>
      </c>
    </row>
    <row r="352" s="16" customFormat="1">
      <c r="A352" s="16"/>
      <c r="B352" s="263"/>
      <c r="C352" s="264"/>
      <c r="D352" s="212" t="s">
        <v>177</v>
      </c>
      <c r="E352" s="265" t="s">
        <v>19</v>
      </c>
      <c r="F352" s="266" t="s">
        <v>186</v>
      </c>
      <c r="G352" s="264"/>
      <c r="H352" s="267">
        <v>630.33799999999997</v>
      </c>
      <c r="I352" s="268"/>
      <c r="J352" s="264"/>
      <c r="K352" s="264"/>
      <c r="L352" s="269"/>
      <c r="M352" s="270"/>
      <c r="N352" s="271"/>
      <c r="O352" s="271"/>
      <c r="P352" s="271"/>
      <c r="Q352" s="271"/>
      <c r="R352" s="271"/>
      <c r="S352" s="271"/>
      <c r="T352" s="272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3" t="s">
        <v>177</v>
      </c>
      <c r="AU352" s="273" t="s">
        <v>84</v>
      </c>
      <c r="AV352" s="16" t="s">
        <v>129</v>
      </c>
      <c r="AW352" s="16" t="s">
        <v>34</v>
      </c>
      <c r="AX352" s="16" t="s">
        <v>82</v>
      </c>
      <c r="AY352" s="273" t="s">
        <v>114</v>
      </c>
    </row>
    <row r="353" s="2" customFormat="1" ht="16.5" customHeight="1">
      <c r="A353" s="41"/>
      <c r="B353" s="42"/>
      <c r="C353" s="199" t="s">
        <v>432</v>
      </c>
      <c r="D353" s="199" t="s">
        <v>115</v>
      </c>
      <c r="E353" s="200" t="s">
        <v>433</v>
      </c>
      <c r="F353" s="201" t="s">
        <v>434</v>
      </c>
      <c r="G353" s="202" t="s">
        <v>281</v>
      </c>
      <c r="H353" s="203">
        <v>811.19000000000005</v>
      </c>
      <c r="I353" s="204"/>
      <c r="J353" s="205">
        <f>ROUND(I353*H353,2)</f>
        <v>0</v>
      </c>
      <c r="K353" s="201" t="s">
        <v>172</v>
      </c>
      <c r="L353" s="47"/>
      <c r="M353" s="206" t="s">
        <v>19</v>
      </c>
      <c r="N353" s="207" t="s">
        <v>45</v>
      </c>
      <c r="O353" s="87"/>
      <c r="P353" s="208">
        <f>O353*H353</f>
        <v>0</v>
      </c>
      <c r="Q353" s="208">
        <v>0</v>
      </c>
      <c r="R353" s="208">
        <f>Q353*H353</f>
        <v>0</v>
      </c>
      <c r="S353" s="208">
        <v>0</v>
      </c>
      <c r="T353" s="209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0" t="s">
        <v>129</v>
      </c>
      <c r="AT353" s="210" t="s">
        <v>115</v>
      </c>
      <c r="AU353" s="210" t="s">
        <v>84</v>
      </c>
      <c r="AY353" s="20" t="s">
        <v>114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20" t="s">
        <v>82</v>
      </c>
      <c r="BK353" s="211">
        <f>ROUND(I353*H353,2)</f>
        <v>0</v>
      </c>
      <c r="BL353" s="20" t="s">
        <v>129</v>
      </c>
      <c r="BM353" s="210" t="s">
        <v>435</v>
      </c>
    </row>
    <row r="354" s="2" customFormat="1">
      <c r="A354" s="41"/>
      <c r="B354" s="42"/>
      <c r="C354" s="43"/>
      <c r="D354" s="212" t="s">
        <v>121</v>
      </c>
      <c r="E354" s="43"/>
      <c r="F354" s="213" t="s">
        <v>436</v>
      </c>
      <c r="G354" s="43"/>
      <c r="H354" s="43"/>
      <c r="I354" s="214"/>
      <c r="J354" s="43"/>
      <c r="K354" s="43"/>
      <c r="L354" s="47"/>
      <c r="M354" s="215"/>
      <c r="N354" s="216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121</v>
      </c>
      <c r="AU354" s="20" t="s">
        <v>84</v>
      </c>
    </row>
    <row r="355" s="2" customFormat="1">
      <c r="A355" s="41"/>
      <c r="B355" s="42"/>
      <c r="C355" s="43"/>
      <c r="D355" s="229" t="s">
        <v>175</v>
      </c>
      <c r="E355" s="43"/>
      <c r="F355" s="230" t="s">
        <v>437</v>
      </c>
      <c r="G355" s="43"/>
      <c r="H355" s="43"/>
      <c r="I355" s="214"/>
      <c r="J355" s="43"/>
      <c r="K355" s="43"/>
      <c r="L355" s="47"/>
      <c r="M355" s="215"/>
      <c r="N355" s="216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175</v>
      </c>
      <c r="AU355" s="20" t="s">
        <v>84</v>
      </c>
    </row>
    <row r="356" s="13" customFormat="1">
      <c r="A356" s="13"/>
      <c r="B356" s="231"/>
      <c r="C356" s="232"/>
      <c r="D356" s="212" t="s">
        <v>177</v>
      </c>
      <c r="E356" s="233" t="s">
        <v>19</v>
      </c>
      <c r="F356" s="234" t="s">
        <v>363</v>
      </c>
      <c r="G356" s="232"/>
      <c r="H356" s="233" t="s">
        <v>19</v>
      </c>
      <c r="I356" s="235"/>
      <c r="J356" s="232"/>
      <c r="K356" s="232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177</v>
      </c>
      <c r="AU356" s="240" t="s">
        <v>84</v>
      </c>
      <c r="AV356" s="13" t="s">
        <v>82</v>
      </c>
      <c r="AW356" s="13" t="s">
        <v>34</v>
      </c>
      <c r="AX356" s="13" t="s">
        <v>74</v>
      </c>
      <c r="AY356" s="240" t="s">
        <v>114</v>
      </c>
    </row>
    <row r="357" s="14" customFormat="1">
      <c r="A357" s="14"/>
      <c r="B357" s="241"/>
      <c r="C357" s="242"/>
      <c r="D357" s="212" t="s">
        <v>177</v>
      </c>
      <c r="E357" s="243" t="s">
        <v>19</v>
      </c>
      <c r="F357" s="244" t="s">
        <v>364</v>
      </c>
      <c r="G357" s="242"/>
      <c r="H357" s="245">
        <v>272.63999999999999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177</v>
      </c>
      <c r="AU357" s="251" t="s">
        <v>84</v>
      </c>
      <c r="AV357" s="14" t="s">
        <v>84</v>
      </c>
      <c r="AW357" s="14" t="s">
        <v>34</v>
      </c>
      <c r="AX357" s="14" t="s">
        <v>74</v>
      </c>
      <c r="AY357" s="251" t="s">
        <v>114</v>
      </c>
    </row>
    <row r="358" s="13" customFormat="1">
      <c r="A358" s="13"/>
      <c r="B358" s="231"/>
      <c r="C358" s="232"/>
      <c r="D358" s="212" t="s">
        <v>177</v>
      </c>
      <c r="E358" s="233" t="s">
        <v>19</v>
      </c>
      <c r="F358" s="234" t="s">
        <v>438</v>
      </c>
      <c r="G358" s="232"/>
      <c r="H358" s="233" t="s">
        <v>19</v>
      </c>
      <c r="I358" s="235"/>
      <c r="J358" s="232"/>
      <c r="K358" s="232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177</v>
      </c>
      <c r="AU358" s="240" t="s">
        <v>84</v>
      </c>
      <c r="AV358" s="13" t="s">
        <v>82</v>
      </c>
      <c r="AW358" s="13" t="s">
        <v>34</v>
      </c>
      <c r="AX358" s="13" t="s">
        <v>74</v>
      </c>
      <c r="AY358" s="240" t="s">
        <v>114</v>
      </c>
    </row>
    <row r="359" s="14" customFormat="1">
      <c r="A359" s="14"/>
      <c r="B359" s="241"/>
      <c r="C359" s="242"/>
      <c r="D359" s="212" t="s">
        <v>177</v>
      </c>
      <c r="E359" s="243" t="s">
        <v>19</v>
      </c>
      <c r="F359" s="244" t="s">
        <v>439</v>
      </c>
      <c r="G359" s="242"/>
      <c r="H359" s="245">
        <v>331.757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177</v>
      </c>
      <c r="AU359" s="251" t="s">
        <v>84</v>
      </c>
      <c r="AV359" s="14" t="s">
        <v>84</v>
      </c>
      <c r="AW359" s="14" t="s">
        <v>34</v>
      </c>
      <c r="AX359" s="14" t="s">
        <v>74</v>
      </c>
      <c r="AY359" s="251" t="s">
        <v>114</v>
      </c>
    </row>
    <row r="360" s="14" customFormat="1">
      <c r="A360" s="14"/>
      <c r="B360" s="241"/>
      <c r="C360" s="242"/>
      <c r="D360" s="212" t="s">
        <v>177</v>
      </c>
      <c r="E360" s="243" t="s">
        <v>19</v>
      </c>
      <c r="F360" s="244" t="s">
        <v>440</v>
      </c>
      <c r="G360" s="242"/>
      <c r="H360" s="245">
        <v>206.79300000000001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177</v>
      </c>
      <c r="AU360" s="251" t="s">
        <v>84</v>
      </c>
      <c r="AV360" s="14" t="s">
        <v>84</v>
      </c>
      <c r="AW360" s="14" t="s">
        <v>34</v>
      </c>
      <c r="AX360" s="14" t="s">
        <v>74</v>
      </c>
      <c r="AY360" s="251" t="s">
        <v>114</v>
      </c>
    </row>
    <row r="361" s="16" customFormat="1">
      <c r="A361" s="16"/>
      <c r="B361" s="263"/>
      <c r="C361" s="264"/>
      <c r="D361" s="212" t="s">
        <v>177</v>
      </c>
      <c r="E361" s="265" t="s">
        <v>19</v>
      </c>
      <c r="F361" s="266" t="s">
        <v>186</v>
      </c>
      <c r="G361" s="264"/>
      <c r="H361" s="267">
        <v>811.19000000000005</v>
      </c>
      <c r="I361" s="268"/>
      <c r="J361" s="264"/>
      <c r="K361" s="264"/>
      <c r="L361" s="269"/>
      <c r="M361" s="270"/>
      <c r="N361" s="271"/>
      <c r="O361" s="271"/>
      <c r="P361" s="271"/>
      <c r="Q361" s="271"/>
      <c r="R361" s="271"/>
      <c r="S361" s="271"/>
      <c r="T361" s="272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73" t="s">
        <v>177</v>
      </c>
      <c r="AU361" s="273" t="s">
        <v>84</v>
      </c>
      <c r="AV361" s="16" t="s">
        <v>129</v>
      </c>
      <c r="AW361" s="16" t="s">
        <v>34</v>
      </c>
      <c r="AX361" s="16" t="s">
        <v>82</v>
      </c>
      <c r="AY361" s="273" t="s">
        <v>114</v>
      </c>
    </row>
    <row r="362" s="2" customFormat="1" ht="16.5" customHeight="1">
      <c r="A362" s="41"/>
      <c r="B362" s="42"/>
      <c r="C362" s="199" t="s">
        <v>441</v>
      </c>
      <c r="D362" s="199" t="s">
        <v>115</v>
      </c>
      <c r="E362" s="200" t="s">
        <v>442</v>
      </c>
      <c r="F362" s="201" t="s">
        <v>443</v>
      </c>
      <c r="G362" s="202" t="s">
        <v>281</v>
      </c>
      <c r="H362" s="203">
        <v>6.2930000000000001</v>
      </c>
      <c r="I362" s="204"/>
      <c r="J362" s="205">
        <f>ROUND(I362*H362,2)</f>
        <v>0</v>
      </c>
      <c r="K362" s="201" t="s">
        <v>172</v>
      </c>
      <c r="L362" s="47"/>
      <c r="M362" s="206" t="s">
        <v>19</v>
      </c>
      <c r="N362" s="207" t="s">
        <v>45</v>
      </c>
      <c r="O362" s="87"/>
      <c r="P362" s="208">
        <f>O362*H362</f>
        <v>0</v>
      </c>
      <c r="Q362" s="208">
        <v>0</v>
      </c>
      <c r="R362" s="208">
        <f>Q362*H362</f>
        <v>0</v>
      </c>
      <c r="S362" s="208">
        <v>0</v>
      </c>
      <c r="T362" s="209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0" t="s">
        <v>129</v>
      </c>
      <c r="AT362" s="210" t="s">
        <v>115</v>
      </c>
      <c r="AU362" s="210" t="s">
        <v>84</v>
      </c>
      <c r="AY362" s="20" t="s">
        <v>114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20" t="s">
        <v>82</v>
      </c>
      <c r="BK362" s="211">
        <f>ROUND(I362*H362,2)</f>
        <v>0</v>
      </c>
      <c r="BL362" s="20" t="s">
        <v>129</v>
      </c>
      <c r="BM362" s="210" t="s">
        <v>444</v>
      </c>
    </row>
    <row r="363" s="2" customFormat="1">
      <c r="A363" s="41"/>
      <c r="B363" s="42"/>
      <c r="C363" s="43"/>
      <c r="D363" s="212" t="s">
        <v>121</v>
      </c>
      <c r="E363" s="43"/>
      <c r="F363" s="213" t="s">
        <v>445</v>
      </c>
      <c r="G363" s="43"/>
      <c r="H363" s="43"/>
      <c r="I363" s="214"/>
      <c r="J363" s="43"/>
      <c r="K363" s="43"/>
      <c r="L363" s="47"/>
      <c r="M363" s="215"/>
      <c r="N363" s="216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121</v>
      </c>
      <c r="AU363" s="20" t="s">
        <v>84</v>
      </c>
    </row>
    <row r="364" s="2" customFormat="1">
      <c r="A364" s="41"/>
      <c r="B364" s="42"/>
      <c r="C364" s="43"/>
      <c r="D364" s="229" t="s">
        <v>175</v>
      </c>
      <c r="E364" s="43"/>
      <c r="F364" s="230" t="s">
        <v>446</v>
      </c>
      <c r="G364" s="43"/>
      <c r="H364" s="43"/>
      <c r="I364" s="214"/>
      <c r="J364" s="43"/>
      <c r="K364" s="43"/>
      <c r="L364" s="47"/>
      <c r="M364" s="215"/>
      <c r="N364" s="216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175</v>
      </c>
      <c r="AU364" s="20" t="s">
        <v>84</v>
      </c>
    </row>
    <row r="365" s="13" customFormat="1">
      <c r="A365" s="13"/>
      <c r="B365" s="231"/>
      <c r="C365" s="232"/>
      <c r="D365" s="212" t="s">
        <v>177</v>
      </c>
      <c r="E365" s="233" t="s">
        <v>19</v>
      </c>
      <c r="F365" s="234" t="s">
        <v>438</v>
      </c>
      <c r="G365" s="232"/>
      <c r="H365" s="233" t="s">
        <v>19</v>
      </c>
      <c r="I365" s="235"/>
      <c r="J365" s="232"/>
      <c r="K365" s="232"/>
      <c r="L365" s="236"/>
      <c r="M365" s="237"/>
      <c r="N365" s="238"/>
      <c r="O365" s="238"/>
      <c r="P365" s="238"/>
      <c r="Q365" s="238"/>
      <c r="R365" s="238"/>
      <c r="S365" s="238"/>
      <c r="T365" s="23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0" t="s">
        <v>177</v>
      </c>
      <c r="AU365" s="240" t="s">
        <v>84</v>
      </c>
      <c r="AV365" s="13" t="s">
        <v>82</v>
      </c>
      <c r="AW365" s="13" t="s">
        <v>34</v>
      </c>
      <c r="AX365" s="13" t="s">
        <v>74</v>
      </c>
      <c r="AY365" s="240" t="s">
        <v>114</v>
      </c>
    </row>
    <row r="366" s="13" customFormat="1">
      <c r="A366" s="13"/>
      <c r="B366" s="231"/>
      <c r="C366" s="232"/>
      <c r="D366" s="212" t="s">
        <v>177</v>
      </c>
      <c r="E366" s="233" t="s">
        <v>19</v>
      </c>
      <c r="F366" s="234" t="s">
        <v>305</v>
      </c>
      <c r="G366" s="232"/>
      <c r="H366" s="233" t="s">
        <v>19</v>
      </c>
      <c r="I366" s="235"/>
      <c r="J366" s="232"/>
      <c r="K366" s="232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177</v>
      </c>
      <c r="AU366" s="240" t="s">
        <v>84</v>
      </c>
      <c r="AV366" s="13" t="s">
        <v>82</v>
      </c>
      <c r="AW366" s="13" t="s">
        <v>34</v>
      </c>
      <c r="AX366" s="13" t="s">
        <v>74</v>
      </c>
      <c r="AY366" s="240" t="s">
        <v>114</v>
      </c>
    </row>
    <row r="367" s="14" customFormat="1">
      <c r="A367" s="14"/>
      <c r="B367" s="241"/>
      <c r="C367" s="242"/>
      <c r="D367" s="212" t="s">
        <v>177</v>
      </c>
      <c r="E367" s="243" t="s">
        <v>19</v>
      </c>
      <c r="F367" s="244" t="s">
        <v>447</v>
      </c>
      <c r="G367" s="242"/>
      <c r="H367" s="245">
        <v>6.2930000000000001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1" t="s">
        <v>177</v>
      </c>
      <c r="AU367" s="251" t="s">
        <v>84</v>
      </c>
      <c r="AV367" s="14" t="s">
        <v>84</v>
      </c>
      <c r="AW367" s="14" t="s">
        <v>34</v>
      </c>
      <c r="AX367" s="14" t="s">
        <v>74</v>
      </c>
      <c r="AY367" s="251" t="s">
        <v>114</v>
      </c>
    </row>
    <row r="368" s="15" customFormat="1">
      <c r="A368" s="15"/>
      <c r="B368" s="252"/>
      <c r="C368" s="253"/>
      <c r="D368" s="212" t="s">
        <v>177</v>
      </c>
      <c r="E368" s="254" t="s">
        <v>19</v>
      </c>
      <c r="F368" s="255" t="s">
        <v>180</v>
      </c>
      <c r="G368" s="253"/>
      <c r="H368" s="256">
        <v>6.2930000000000001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2" t="s">
        <v>177</v>
      </c>
      <c r="AU368" s="262" t="s">
        <v>84</v>
      </c>
      <c r="AV368" s="15" t="s">
        <v>125</v>
      </c>
      <c r="AW368" s="15" t="s">
        <v>34</v>
      </c>
      <c r="AX368" s="15" t="s">
        <v>74</v>
      </c>
      <c r="AY368" s="262" t="s">
        <v>114</v>
      </c>
    </row>
    <row r="369" s="16" customFormat="1">
      <c r="A369" s="16"/>
      <c r="B369" s="263"/>
      <c r="C369" s="264"/>
      <c r="D369" s="212" t="s">
        <v>177</v>
      </c>
      <c r="E369" s="265" t="s">
        <v>19</v>
      </c>
      <c r="F369" s="266" t="s">
        <v>186</v>
      </c>
      <c r="G369" s="264"/>
      <c r="H369" s="267">
        <v>6.2930000000000001</v>
      </c>
      <c r="I369" s="268"/>
      <c r="J369" s="264"/>
      <c r="K369" s="264"/>
      <c r="L369" s="269"/>
      <c r="M369" s="270"/>
      <c r="N369" s="271"/>
      <c r="O369" s="271"/>
      <c r="P369" s="271"/>
      <c r="Q369" s="271"/>
      <c r="R369" s="271"/>
      <c r="S369" s="271"/>
      <c r="T369" s="272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73" t="s">
        <v>177</v>
      </c>
      <c r="AU369" s="273" t="s">
        <v>84</v>
      </c>
      <c r="AV369" s="16" t="s">
        <v>129</v>
      </c>
      <c r="AW369" s="16" t="s">
        <v>34</v>
      </c>
      <c r="AX369" s="16" t="s">
        <v>82</v>
      </c>
      <c r="AY369" s="273" t="s">
        <v>114</v>
      </c>
    </row>
    <row r="370" s="2" customFormat="1" ht="16.5" customHeight="1">
      <c r="A370" s="41"/>
      <c r="B370" s="42"/>
      <c r="C370" s="199" t="s">
        <v>448</v>
      </c>
      <c r="D370" s="199" t="s">
        <v>115</v>
      </c>
      <c r="E370" s="200" t="s">
        <v>449</v>
      </c>
      <c r="F370" s="201" t="s">
        <v>450</v>
      </c>
      <c r="G370" s="202" t="s">
        <v>195</v>
      </c>
      <c r="H370" s="203">
        <v>6</v>
      </c>
      <c r="I370" s="204"/>
      <c r="J370" s="205">
        <f>ROUND(I370*H370,2)</f>
        <v>0</v>
      </c>
      <c r="K370" s="201" t="s">
        <v>172</v>
      </c>
      <c r="L370" s="47"/>
      <c r="M370" s="206" t="s">
        <v>19</v>
      </c>
      <c r="N370" s="207" t="s">
        <v>45</v>
      </c>
      <c r="O370" s="87"/>
      <c r="P370" s="208">
        <f>O370*H370</f>
        <v>0</v>
      </c>
      <c r="Q370" s="208">
        <v>0</v>
      </c>
      <c r="R370" s="208">
        <f>Q370*H370</f>
        <v>0</v>
      </c>
      <c r="S370" s="208">
        <v>0</v>
      </c>
      <c r="T370" s="209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0" t="s">
        <v>129</v>
      </c>
      <c r="AT370" s="210" t="s">
        <v>115</v>
      </c>
      <c r="AU370" s="210" t="s">
        <v>84</v>
      </c>
      <c r="AY370" s="20" t="s">
        <v>114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20" t="s">
        <v>82</v>
      </c>
      <c r="BK370" s="211">
        <f>ROUND(I370*H370,2)</f>
        <v>0</v>
      </c>
      <c r="BL370" s="20" t="s">
        <v>129</v>
      </c>
      <c r="BM370" s="210" t="s">
        <v>451</v>
      </c>
    </row>
    <row r="371" s="2" customFormat="1">
      <c r="A371" s="41"/>
      <c r="B371" s="42"/>
      <c r="C371" s="43"/>
      <c r="D371" s="212" t="s">
        <v>121</v>
      </c>
      <c r="E371" s="43"/>
      <c r="F371" s="213" t="s">
        <v>452</v>
      </c>
      <c r="G371" s="43"/>
      <c r="H371" s="43"/>
      <c r="I371" s="214"/>
      <c r="J371" s="43"/>
      <c r="K371" s="43"/>
      <c r="L371" s="47"/>
      <c r="M371" s="215"/>
      <c r="N371" s="216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121</v>
      </c>
      <c r="AU371" s="20" t="s">
        <v>84</v>
      </c>
    </row>
    <row r="372" s="2" customFormat="1">
      <c r="A372" s="41"/>
      <c r="B372" s="42"/>
      <c r="C372" s="43"/>
      <c r="D372" s="229" t="s">
        <v>175</v>
      </c>
      <c r="E372" s="43"/>
      <c r="F372" s="230" t="s">
        <v>453</v>
      </c>
      <c r="G372" s="43"/>
      <c r="H372" s="43"/>
      <c r="I372" s="214"/>
      <c r="J372" s="43"/>
      <c r="K372" s="43"/>
      <c r="L372" s="47"/>
      <c r="M372" s="215"/>
      <c r="N372" s="21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175</v>
      </c>
      <c r="AU372" s="20" t="s">
        <v>84</v>
      </c>
    </row>
    <row r="373" s="14" customFormat="1">
      <c r="A373" s="14"/>
      <c r="B373" s="241"/>
      <c r="C373" s="242"/>
      <c r="D373" s="212" t="s">
        <v>177</v>
      </c>
      <c r="E373" s="243" t="s">
        <v>19</v>
      </c>
      <c r="F373" s="244" t="s">
        <v>205</v>
      </c>
      <c r="G373" s="242"/>
      <c r="H373" s="245">
        <v>1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177</v>
      </c>
      <c r="AU373" s="251" t="s">
        <v>84</v>
      </c>
      <c r="AV373" s="14" t="s">
        <v>84</v>
      </c>
      <c r="AW373" s="14" t="s">
        <v>34</v>
      </c>
      <c r="AX373" s="14" t="s">
        <v>74</v>
      </c>
      <c r="AY373" s="251" t="s">
        <v>114</v>
      </c>
    </row>
    <row r="374" s="14" customFormat="1">
      <c r="A374" s="14"/>
      <c r="B374" s="241"/>
      <c r="C374" s="242"/>
      <c r="D374" s="212" t="s">
        <v>177</v>
      </c>
      <c r="E374" s="243" t="s">
        <v>19</v>
      </c>
      <c r="F374" s="244" t="s">
        <v>206</v>
      </c>
      <c r="G374" s="242"/>
      <c r="H374" s="245">
        <v>1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177</v>
      </c>
      <c r="AU374" s="251" t="s">
        <v>84</v>
      </c>
      <c r="AV374" s="14" t="s">
        <v>84</v>
      </c>
      <c r="AW374" s="14" t="s">
        <v>34</v>
      </c>
      <c r="AX374" s="14" t="s">
        <v>74</v>
      </c>
      <c r="AY374" s="251" t="s">
        <v>114</v>
      </c>
    </row>
    <row r="375" s="14" customFormat="1">
      <c r="A375" s="14"/>
      <c r="B375" s="241"/>
      <c r="C375" s="242"/>
      <c r="D375" s="212" t="s">
        <v>177</v>
      </c>
      <c r="E375" s="243" t="s">
        <v>19</v>
      </c>
      <c r="F375" s="244" t="s">
        <v>207</v>
      </c>
      <c r="G375" s="242"/>
      <c r="H375" s="245">
        <v>1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177</v>
      </c>
      <c r="AU375" s="251" t="s">
        <v>84</v>
      </c>
      <c r="AV375" s="14" t="s">
        <v>84</v>
      </c>
      <c r="AW375" s="14" t="s">
        <v>34</v>
      </c>
      <c r="AX375" s="14" t="s">
        <v>74</v>
      </c>
      <c r="AY375" s="251" t="s">
        <v>114</v>
      </c>
    </row>
    <row r="376" s="14" customFormat="1">
      <c r="A376" s="14"/>
      <c r="B376" s="241"/>
      <c r="C376" s="242"/>
      <c r="D376" s="212" t="s">
        <v>177</v>
      </c>
      <c r="E376" s="243" t="s">
        <v>19</v>
      </c>
      <c r="F376" s="244" t="s">
        <v>213</v>
      </c>
      <c r="G376" s="242"/>
      <c r="H376" s="245">
        <v>1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177</v>
      </c>
      <c r="AU376" s="251" t="s">
        <v>84</v>
      </c>
      <c r="AV376" s="14" t="s">
        <v>84</v>
      </c>
      <c r="AW376" s="14" t="s">
        <v>34</v>
      </c>
      <c r="AX376" s="14" t="s">
        <v>74</v>
      </c>
      <c r="AY376" s="251" t="s">
        <v>114</v>
      </c>
    </row>
    <row r="377" s="14" customFormat="1">
      <c r="A377" s="14"/>
      <c r="B377" s="241"/>
      <c r="C377" s="242"/>
      <c r="D377" s="212" t="s">
        <v>177</v>
      </c>
      <c r="E377" s="243" t="s">
        <v>19</v>
      </c>
      <c r="F377" s="244" t="s">
        <v>214</v>
      </c>
      <c r="G377" s="242"/>
      <c r="H377" s="245">
        <v>1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177</v>
      </c>
      <c r="AU377" s="251" t="s">
        <v>84</v>
      </c>
      <c r="AV377" s="14" t="s">
        <v>84</v>
      </c>
      <c r="AW377" s="14" t="s">
        <v>34</v>
      </c>
      <c r="AX377" s="14" t="s">
        <v>74</v>
      </c>
      <c r="AY377" s="251" t="s">
        <v>114</v>
      </c>
    </row>
    <row r="378" s="14" customFormat="1">
      <c r="A378" s="14"/>
      <c r="B378" s="241"/>
      <c r="C378" s="242"/>
      <c r="D378" s="212" t="s">
        <v>177</v>
      </c>
      <c r="E378" s="243" t="s">
        <v>19</v>
      </c>
      <c r="F378" s="244" t="s">
        <v>215</v>
      </c>
      <c r="G378" s="242"/>
      <c r="H378" s="245">
        <v>1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1" t="s">
        <v>177</v>
      </c>
      <c r="AU378" s="251" t="s">
        <v>84</v>
      </c>
      <c r="AV378" s="14" t="s">
        <v>84</v>
      </c>
      <c r="AW378" s="14" t="s">
        <v>34</v>
      </c>
      <c r="AX378" s="14" t="s">
        <v>74</v>
      </c>
      <c r="AY378" s="251" t="s">
        <v>114</v>
      </c>
    </row>
    <row r="379" s="16" customFormat="1">
      <c r="A379" s="16"/>
      <c r="B379" s="263"/>
      <c r="C379" s="264"/>
      <c r="D379" s="212" t="s">
        <v>177</v>
      </c>
      <c r="E379" s="265" t="s">
        <v>19</v>
      </c>
      <c r="F379" s="266" t="s">
        <v>186</v>
      </c>
      <c r="G379" s="264"/>
      <c r="H379" s="267">
        <v>6</v>
      </c>
      <c r="I379" s="268"/>
      <c r="J379" s="264"/>
      <c r="K379" s="264"/>
      <c r="L379" s="269"/>
      <c r="M379" s="270"/>
      <c r="N379" s="271"/>
      <c r="O379" s="271"/>
      <c r="P379" s="271"/>
      <c r="Q379" s="271"/>
      <c r="R379" s="271"/>
      <c r="S379" s="271"/>
      <c r="T379" s="272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73" t="s">
        <v>177</v>
      </c>
      <c r="AU379" s="273" t="s">
        <v>84</v>
      </c>
      <c r="AV379" s="16" t="s">
        <v>129</v>
      </c>
      <c r="AW379" s="16" t="s">
        <v>34</v>
      </c>
      <c r="AX379" s="16" t="s">
        <v>82</v>
      </c>
      <c r="AY379" s="273" t="s">
        <v>114</v>
      </c>
    </row>
    <row r="380" s="2" customFormat="1" ht="16.5" customHeight="1">
      <c r="A380" s="41"/>
      <c r="B380" s="42"/>
      <c r="C380" s="199" t="s">
        <v>454</v>
      </c>
      <c r="D380" s="199" t="s">
        <v>115</v>
      </c>
      <c r="E380" s="200" t="s">
        <v>455</v>
      </c>
      <c r="F380" s="201" t="s">
        <v>456</v>
      </c>
      <c r="G380" s="202" t="s">
        <v>195</v>
      </c>
      <c r="H380" s="203">
        <v>1</v>
      </c>
      <c r="I380" s="204"/>
      <c r="J380" s="205">
        <f>ROUND(I380*H380,2)</f>
        <v>0</v>
      </c>
      <c r="K380" s="201" t="s">
        <v>172</v>
      </c>
      <c r="L380" s="47"/>
      <c r="M380" s="206" t="s">
        <v>19</v>
      </c>
      <c r="N380" s="207" t="s">
        <v>45</v>
      </c>
      <c r="O380" s="87"/>
      <c r="P380" s="208">
        <f>O380*H380</f>
        <v>0</v>
      </c>
      <c r="Q380" s="208">
        <v>0</v>
      </c>
      <c r="R380" s="208">
        <f>Q380*H380</f>
        <v>0</v>
      </c>
      <c r="S380" s="208">
        <v>0</v>
      </c>
      <c r="T380" s="209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0" t="s">
        <v>129</v>
      </c>
      <c r="AT380" s="210" t="s">
        <v>115</v>
      </c>
      <c r="AU380" s="210" t="s">
        <v>84</v>
      </c>
      <c r="AY380" s="20" t="s">
        <v>114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20" t="s">
        <v>82</v>
      </c>
      <c r="BK380" s="211">
        <f>ROUND(I380*H380,2)</f>
        <v>0</v>
      </c>
      <c r="BL380" s="20" t="s">
        <v>129</v>
      </c>
      <c r="BM380" s="210" t="s">
        <v>457</v>
      </c>
    </row>
    <row r="381" s="2" customFormat="1">
      <c r="A381" s="41"/>
      <c r="B381" s="42"/>
      <c r="C381" s="43"/>
      <c r="D381" s="212" t="s">
        <v>121</v>
      </c>
      <c r="E381" s="43"/>
      <c r="F381" s="213" t="s">
        <v>458</v>
      </c>
      <c r="G381" s="43"/>
      <c r="H381" s="43"/>
      <c r="I381" s="214"/>
      <c r="J381" s="43"/>
      <c r="K381" s="43"/>
      <c r="L381" s="47"/>
      <c r="M381" s="215"/>
      <c r="N381" s="216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121</v>
      </c>
      <c r="AU381" s="20" t="s">
        <v>84</v>
      </c>
    </row>
    <row r="382" s="2" customFormat="1">
      <c r="A382" s="41"/>
      <c r="B382" s="42"/>
      <c r="C382" s="43"/>
      <c r="D382" s="229" t="s">
        <v>175</v>
      </c>
      <c r="E382" s="43"/>
      <c r="F382" s="230" t="s">
        <v>459</v>
      </c>
      <c r="G382" s="43"/>
      <c r="H382" s="43"/>
      <c r="I382" s="214"/>
      <c r="J382" s="43"/>
      <c r="K382" s="43"/>
      <c r="L382" s="47"/>
      <c r="M382" s="215"/>
      <c r="N382" s="216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175</v>
      </c>
      <c r="AU382" s="20" t="s">
        <v>84</v>
      </c>
    </row>
    <row r="383" s="14" customFormat="1">
      <c r="A383" s="14"/>
      <c r="B383" s="241"/>
      <c r="C383" s="242"/>
      <c r="D383" s="212" t="s">
        <v>177</v>
      </c>
      <c r="E383" s="243" t="s">
        <v>19</v>
      </c>
      <c r="F383" s="244" t="s">
        <v>205</v>
      </c>
      <c r="G383" s="242"/>
      <c r="H383" s="245">
        <v>1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177</v>
      </c>
      <c r="AU383" s="251" t="s">
        <v>84</v>
      </c>
      <c r="AV383" s="14" t="s">
        <v>84</v>
      </c>
      <c r="AW383" s="14" t="s">
        <v>34</v>
      </c>
      <c r="AX383" s="14" t="s">
        <v>74</v>
      </c>
      <c r="AY383" s="251" t="s">
        <v>114</v>
      </c>
    </row>
    <row r="384" s="16" customFormat="1">
      <c r="A384" s="16"/>
      <c r="B384" s="263"/>
      <c r="C384" s="264"/>
      <c r="D384" s="212" t="s">
        <v>177</v>
      </c>
      <c r="E384" s="265" t="s">
        <v>19</v>
      </c>
      <c r="F384" s="266" t="s">
        <v>186</v>
      </c>
      <c r="G384" s="264"/>
      <c r="H384" s="267">
        <v>1</v>
      </c>
      <c r="I384" s="268"/>
      <c r="J384" s="264"/>
      <c r="K384" s="264"/>
      <c r="L384" s="269"/>
      <c r="M384" s="270"/>
      <c r="N384" s="271"/>
      <c r="O384" s="271"/>
      <c r="P384" s="271"/>
      <c r="Q384" s="271"/>
      <c r="R384" s="271"/>
      <c r="S384" s="271"/>
      <c r="T384" s="272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73" t="s">
        <v>177</v>
      </c>
      <c r="AU384" s="273" t="s">
        <v>84</v>
      </c>
      <c r="AV384" s="16" t="s">
        <v>129</v>
      </c>
      <c r="AW384" s="16" t="s">
        <v>34</v>
      </c>
      <c r="AX384" s="16" t="s">
        <v>82</v>
      </c>
      <c r="AY384" s="273" t="s">
        <v>114</v>
      </c>
    </row>
    <row r="385" s="2" customFormat="1" ht="16.5" customHeight="1">
      <c r="A385" s="41"/>
      <c r="B385" s="42"/>
      <c r="C385" s="199" t="s">
        <v>460</v>
      </c>
      <c r="D385" s="199" t="s">
        <v>115</v>
      </c>
      <c r="E385" s="200" t="s">
        <v>461</v>
      </c>
      <c r="F385" s="201" t="s">
        <v>462</v>
      </c>
      <c r="G385" s="202" t="s">
        <v>195</v>
      </c>
      <c r="H385" s="203">
        <v>1</v>
      </c>
      <c r="I385" s="204"/>
      <c r="J385" s="205">
        <f>ROUND(I385*H385,2)</f>
        <v>0</v>
      </c>
      <c r="K385" s="201" t="s">
        <v>172</v>
      </c>
      <c r="L385" s="47"/>
      <c r="M385" s="206" t="s">
        <v>19</v>
      </c>
      <c r="N385" s="207" t="s">
        <v>45</v>
      </c>
      <c r="O385" s="87"/>
      <c r="P385" s="208">
        <f>O385*H385</f>
        <v>0</v>
      </c>
      <c r="Q385" s="208">
        <v>0</v>
      </c>
      <c r="R385" s="208">
        <f>Q385*H385</f>
        <v>0</v>
      </c>
      <c r="S385" s="208">
        <v>0</v>
      </c>
      <c r="T385" s="209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0" t="s">
        <v>129</v>
      </c>
      <c r="AT385" s="210" t="s">
        <v>115</v>
      </c>
      <c r="AU385" s="210" t="s">
        <v>84</v>
      </c>
      <c r="AY385" s="20" t="s">
        <v>114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20" t="s">
        <v>82</v>
      </c>
      <c r="BK385" s="211">
        <f>ROUND(I385*H385,2)</f>
        <v>0</v>
      </c>
      <c r="BL385" s="20" t="s">
        <v>129</v>
      </c>
      <c r="BM385" s="210" t="s">
        <v>463</v>
      </c>
    </row>
    <row r="386" s="2" customFormat="1">
      <c r="A386" s="41"/>
      <c r="B386" s="42"/>
      <c r="C386" s="43"/>
      <c r="D386" s="212" t="s">
        <v>121</v>
      </c>
      <c r="E386" s="43"/>
      <c r="F386" s="213" t="s">
        <v>464</v>
      </c>
      <c r="G386" s="43"/>
      <c r="H386" s="43"/>
      <c r="I386" s="214"/>
      <c r="J386" s="43"/>
      <c r="K386" s="43"/>
      <c r="L386" s="47"/>
      <c r="M386" s="215"/>
      <c r="N386" s="216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121</v>
      </c>
      <c r="AU386" s="20" t="s">
        <v>84</v>
      </c>
    </row>
    <row r="387" s="2" customFormat="1">
      <c r="A387" s="41"/>
      <c r="B387" s="42"/>
      <c r="C387" s="43"/>
      <c r="D387" s="229" t="s">
        <v>175</v>
      </c>
      <c r="E387" s="43"/>
      <c r="F387" s="230" t="s">
        <v>465</v>
      </c>
      <c r="G387" s="43"/>
      <c r="H387" s="43"/>
      <c r="I387" s="214"/>
      <c r="J387" s="43"/>
      <c r="K387" s="43"/>
      <c r="L387" s="47"/>
      <c r="M387" s="215"/>
      <c r="N387" s="216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175</v>
      </c>
      <c r="AU387" s="20" t="s">
        <v>84</v>
      </c>
    </row>
    <row r="388" s="14" customFormat="1">
      <c r="A388" s="14"/>
      <c r="B388" s="241"/>
      <c r="C388" s="242"/>
      <c r="D388" s="212" t="s">
        <v>177</v>
      </c>
      <c r="E388" s="243" t="s">
        <v>19</v>
      </c>
      <c r="F388" s="244" t="s">
        <v>226</v>
      </c>
      <c r="G388" s="242"/>
      <c r="H388" s="245">
        <v>1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177</v>
      </c>
      <c r="AU388" s="251" t="s">
        <v>84</v>
      </c>
      <c r="AV388" s="14" t="s">
        <v>84</v>
      </c>
      <c r="AW388" s="14" t="s">
        <v>34</v>
      </c>
      <c r="AX388" s="14" t="s">
        <v>74</v>
      </c>
      <c r="AY388" s="251" t="s">
        <v>114</v>
      </c>
    </row>
    <row r="389" s="16" customFormat="1">
      <c r="A389" s="16"/>
      <c r="B389" s="263"/>
      <c r="C389" s="264"/>
      <c r="D389" s="212" t="s">
        <v>177</v>
      </c>
      <c r="E389" s="265" t="s">
        <v>19</v>
      </c>
      <c r="F389" s="266" t="s">
        <v>186</v>
      </c>
      <c r="G389" s="264"/>
      <c r="H389" s="267">
        <v>1</v>
      </c>
      <c r="I389" s="268"/>
      <c r="J389" s="264"/>
      <c r="K389" s="264"/>
      <c r="L389" s="269"/>
      <c r="M389" s="270"/>
      <c r="N389" s="271"/>
      <c r="O389" s="271"/>
      <c r="P389" s="271"/>
      <c r="Q389" s="271"/>
      <c r="R389" s="271"/>
      <c r="S389" s="271"/>
      <c r="T389" s="272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73" t="s">
        <v>177</v>
      </c>
      <c r="AU389" s="273" t="s">
        <v>84</v>
      </c>
      <c r="AV389" s="16" t="s">
        <v>129</v>
      </c>
      <c r="AW389" s="16" t="s">
        <v>34</v>
      </c>
      <c r="AX389" s="16" t="s">
        <v>82</v>
      </c>
      <c r="AY389" s="273" t="s">
        <v>114</v>
      </c>
    </row>
    <row r="390" s="2" customFormat="1" ht="21.75" customHeight="1">
      <c r="A390" s="41"/>
      <c r="B390" s="42"/>
      <c r="C390" s="199" t="s">
        <v>466</v>
      </c>
      <c r="D390" s="199" t="s">
        <v>115</v>
      </c>
      <c r="E390" s="200" t="s">
        <v>467</v>
      </c>
      <c r="F390" s="201" t="s">
        <v>468</v>
      </c>
      <c r="G390" s="202" t="s">
        <v>171</v>
      </c>
      <c r="H390" s="203">
        <v>253.19999999999999</v>
      </c>
      <c r="I390" s="204"/>
      <c r="J390" s="205">
        <f>ROUND(I390*H390,2)</f>
        <v>0</v>
      </c>
      <c r="K390" s="201" t="s">
        <v>172</v>
      </c>
      <c r="L390" s="47"/>
      <c r="M390" s="206" t="s">
        <v>19</v>
      </c>
      <c r="N390" s="207" t="s">
        <v>45</v>
      </c>
      <c r="O390" s="87"/>
      <c r="P390" s="208">
        <f>O390*H390</f>
        <v>0</v>
      </c>
      <c r="Q390" s="208">
        <v>0</v>
      </c>
      <c r="R390" s="208">
        <f>Q390*H390</f>
        <v>0</v>
      </c>
      <c r="S390" s="208">
        <v>0</v>
      </c>
      <c r="T390" s="209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0" t="s">
        <v>129</v>
      </c>
      <c r="AT390" s="210" t="s">
        <v>115</v>
      </c>
      <c r="AU390" s="210" t="s">
        <v>84</v>
      </c>
      <c r="AY390" s="20" t="s">
        <v>114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20" t="s">
        <v>82</v>
      </c>
      <c r="BK390" s="211">
        <f>ROUND(I390*H390,2)</f>
        <v>0</v>
      </c>
      <c r="BL390" s="20" t="s">
        <v>129</v>
      </c>
      <c r="BM390" s="210" t="s">
        <v>469</v>
      </c>
    </row>
    <row r="391" s="2" customFormat="1">
      <c r="A391" s="41"/>
      <c r="B391" s="42"/>
      <c r="C391" s="43"/>
      <c r="D391" s="212" t="s">
        <v>121</v>
      </c>
      <c r="E391" s="43"/>
      <c r="F391" s="213" t="s">
        <v>470</v>
      </c>
      <c r="G391" s="43"/>
      <c r="H391" s="43"/>
      <c r="I391" s="214"/>
      <c r="J391" s="43"/>
      <c r="K391" s="43"/>
      <c r="L391" s="47"/>
      <c r="M391" s="215"/>
      <c r="N391" s="216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121</v>
      </c>
      <c r="AU391" s="20" t="s">
        <v>84</v>
      </c>
    </row>
    <row r="392" s="2" customFormat="1">
      <c r="A392" s="41"/>
      <c r="B392" s="42"/>
      <c r="C392" s="43"/>
      <c r="D392" s="229" t="s">
        <v>175</v>
      </c>
      <c r="E392" s="43"/>
      <c r="F392" s="230" t="s">
        <v>471</v>
      </c>
      <c r="G392" s="43"/>
      <c r="H392" s="43"/>
      <c r="I392" s="214"/>
      <c r="J392" s="43"/>
      <c r="K392" s="43"/>
      <c r="L392" s="47"/>
      <c r="M392" s="215"/>
      <c r="N392" s="216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175</v>
      </c>
      <c r="AU392" s="20" t="s">
        <v>84</v>
      </c>
    </row>
    <row r="393" s="13" customFormat="1">
      <c r="A393" s="13"/>
      <c r="B393" s="231"/>
      <c r="C393" s="232"/>
      <c r="D393" s="212" t="s">
        <v>177</v>
      </c>
      <c r="E393" s="233" t="s">
        <v>19</v>
      </c>
      <c r="F393" s="234" t="s">
        <v>178</v>
      </c>
      <c r="G393" s="232"/>
      <c r="H393" s="233" t="s">
        <v>19</v>
      </c>
      <c r="I393" s="235"/>
      <c r="J393" s="232"/>
      <c r="K393" s="232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177</v>
      </c>
      <c r="AU393" s="240" t="s">
        <v>84</v>
      </c>
      <c r="AV393" s="13" t="s">
        <v>82</v>
      </c>
      <c r="AW393" s="13" t="s">
        <v>34</v>
      </c>
      <c r="AX393" s="13" t="s">
        <v>74</v>
      </c>
      <c r="AY393" s="240" t="s">
        <v>114</v>
      </c>
    </row>
    <row r="394" s="14" customFormat="1">
      <c r="A394" s="14"/>
      <c r="B394" s="241"/>
      <c r="C394" s="242"/>
      <c r="D394" s="212" t="s">
        <v>177</v>
      </c>
      <c r="E394" s="243" t="s">
        <v>19</v>
      </c>
      <c r="F394" s="244" t="s">
        <v>472</v>
      </c>
      <c r="G394" s="242"/>
      <c r="H394" s="245">
        <v>173.19999999999999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177</v>
      </c>
      <c r="AU394" s="251" t="s">
        <v>84</v>
      </c>
      <c r="AV394" s="14" t="s">
        <v>84</v>
      </c>
      <c r="AW394" s="14" t="s">
        <v>34</v>
      </c>
      <c r="AX394" s="14" t="s">
        <v>74</v>
      </c>
      <c r="AY394" s="251" t="s">
        <v>114</v>
      </c>
    </row>
    <row r="395" s="15" customFormat="1">
      <c r="A395" s="15"/>
      <c r="B395" s="252"/>
      <c r="C395" s="253"/>
      <c r="D395" s="212" t="s">
        <v>177</v>
      </c>
      <c r="E395" s="254" t="s">
        <v>19</v>
      </c>
      <c r="F395" s="255" t="s">
        <v>180</v>
      </c>
      <c r="G395" s="253"/>
      <c r="H395" s="256">
        <v>173.19999999999999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2" t="s">
        <v>177</v>
      </c>
      <c r="AU395" s="262" t="s">
        <v>84</v>
      </c>
      <c r="AV395" s="15" t="s">
        <v>125</v>
      </c>
      <c r="AW395" s="15" t="s">
        <v>34</v>
      </c>
      <c r="AX395" s="15" t="s">
        <v>74</v>
      </c>
      <c r="AY395" s="262" t="s">
        <v>114</v>
      </c>
    </row>
    <row r="396" s="13" customFormat="1">
      <c r="A396" s="13"/>
      <c r="B396" s="231"/>
      <c r="C396" s="232"/>
      <c r="D396" s="212" t="s">
        <v>177</v>
      </c>
      <c r="E396" s="233" t="s">
        <v>19</v>
      </c>
      <c r="F396" s="234" t="s">
        <v>183</v>
      </c>
      <c r="G396" s="232"/>
      <c r="H396" s="233" t="s">
        <v>19</v>
      </c>
      <c r="I396" s="235"/>
      <c r="J396" s="232"/>
      <c r="K396" s="232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177</v>
      </c>
      <c r="AU396" s="240" t="s">
        <v>84</v>
      </c>
      <c r="AV396" s="13" t="s">
        <v>82</v>
      </c>
      <c r="AW396" s="13" t="s">
        <v>34</v>
      </c>
      <c r="AX396" s="13" t="s">
        <v>74</v>
      </c>
      <c r="AY396" s="240" t="s">
        <v>114</v>
      </c>
    </row>
    <row r="397" s="14" customFormat="1">
      <c r="A397" s="14"/>
      <c r="B397" s="241"/>
      <c r="C397" s="242"/>
      <c r="D397" s="212" t="s">
        <v>177</v>
      </c>
      <c r="E397" s="243" t="s">
        <v>19</v>
      </c>
      <c r="F397" s="244" t="s">
        <v>270</v>
      </c>
      <c r="G397" s="242"/>
      <c r="H397" s="245">
        <v>80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177</v>
      </c>
      <c r="AU397" s="251" t="s">
        <v>84</v>
      </c>
      <c r="AV397" s="14" t="s">
        <v>84</v>
      </c>
      <c r="AW397" s="14" t="s">
        <v>34</v>
      </c>
      <c r="AX397" s="14" t="s">
        <v>74</v>
      </c>
      <c r="AY397" s="251" t="s">
        <v>114</v>
      </c>
    </row>
    <row r="398" s="15" customFormat="1">
      <c r="A398" s="15"/>
      <c r="B398" s="252"/>
      <c r="C398" s="253"/>
      <c r="D398" s="212" t="s">
        <v>177</v>
      </c>
      <c r="E398" s="254" t="s">
        <v>19</v>
      </c>
      <c r="F398" s="255" t="s">
        <v>180</v>
      </c>
      <c r="G398" s="253"/>
      <c r="H398" s="256">
        <v>80</v>
      </c>
      <c r="I398" s="257"/>
      <c r="J398" s="253"/>
      <c r="K398" s="253"/>
      <c r="L398" s="258"/>
      <c r="M398" s="259"/>
      <c r="N398" s="260"/>
      <c r="O398" s="260"/>
      <c r="P398" s="260"/>
      <c r="Q398" s="260"/>
      <c r="R398" s="260"/>
      <c r="S398" s="260"/>
      <c r="T398" s="26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2" t="s">
        <v>177</v>
      </c>
      <c r="AU398" s="262" t="s">
        <v>84</v>
      </c>
      <c r="AV398" s="15" t="s">
        <v>125</v>
      </c>
      <c r="AW398" s="15" t="s">
        <v>34</v>
      </c>
      <c r="AX398" s="15" t="s">
        <v>74</v>
      </c>
      <c r="AY398" s="262" t="s">
        <v>114</v>
      </c>
    </row>
    <row r="399" s="16" customFormat="1">
      <c r="A399" s="16"/>
      <c r="B399" s="263"/>
      <c r="C399" s="264"/>
      <c r="D399" s="212" t="s">
        <v>177</v>
      </c>
      <c r="E399" s="265" t="s">
        <v>19</v>
      </c>
      <c r="F399" s="266" t="s">
        <v>186</v>
      </c>
      <c r="G399" s="264"/>
      <c r="H399" s="267">
        <v>253.19999999999999</v>
      </c>
      <c r="I399" s="268"/>
      <c r="J399" s="264"/>
      <c r="K399" s="264"/>
      <c r="L399" s="269"/>
      <c r="M399" s="270"/>
      <c r="N399" s="271"/>
      <c r="O399" s="271"/>
      <c r="P399" s="271"/>
      <c r="Q399" s="271"/>
      <c r="R399" s="271"/>
      <c r="S399" s="271"/>
      <c r="T399" s="272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73" t="s">
        <v>177</v>
      </c>
      <c r="AU399" s="273" t="s">
        <v>84</v>
      </c>
      <c r="AV399" s="16" t="s">
        <v>129</v>
      </c>
      <c r="AW399" s="16" t="s">
        <v>34</v>
      </c>
      <c r="AX399" s="16" t="s">
        <v>82</v>
      </c>
      <c r="AY399" s="273" t="s">
        <v>114</v>
      </c>
    </row>
    <row r="400" s="2" customFormat="1" ht="16.5" customHeight="1">
      <c r="A400" s="41"/>
      <c r="B400" s="42"/>
      <c r="C400" s="199" t="s">
        <v>473</v>
      </c>
      <c r="D400" s="199" t="s">
        <v>115</v>
      </c>
      <c r="E400" s="200" t="s">
        <v>474</v>
      </c>
      <c r="F400" s="201" t="s">
        <v>475</v>
      </c>
      <c r="G400" s="202" t="s">
        <v>171</v>
      </c>
      <c r="H400" s="203">
        <v>282.5</v>
      </c>
      <c r="I400" s="204"/>
      <c r="J400" s="205">
        <f>ROUND(I400*H400,2)</f>
        <v>0</v>
      </c>
      <c r="K400" s="201" t="s">
        <v>19</v>
      </c>
      <c r="L400" s="47"/>
      <c r="M400" s="206" t="s">
        <v>19</v>
      </c>
      <c r="N400" s="207" t="s">
        <v>45</v>
      </c>
      <c r="O400" s="87"/>
      <c r="P400" s="208">
        <f>O400*H400</f>
        <v>0</v>
      </c>
      <c r="Q400" s="208">
        <v>0</v>
      </c>
      <c r="R400" s="208">
        <f>Q400*H400</f>
        <v>0</v>
      </c>
      <c r="S400" s="208">
        <v>0</v>
      </c>
      <c r="T400" s="209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0" t="s">
        <v>129</v>
      </c>
      <c r="AT400" s="210" t="s">
        <v>115</v>
      </c>
      <c r="AU400" s="210" t="s">
        <v>84</v>
      </c>
      <c r="AY400" s="20" t="s">
        <v>114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20" t="s">
        <v>82</v>
      </c>
      <c r="BK400" s="211">
        <f>ROUND(I400*H400,2)</f>
        <v>0</v>
      </c>
      <c r="BL400" s="20" t="s">
        <v>129</v>
      </c>
      <c r="BM400" s="210" t="s">
        <v>476</v>
      </c>
    </row>
    <row r="401" s="2" customFormat="1">
      <c r="A401" s="41"/>
      <c r="B401" s="42"/>
      <c r="C401" s="43"/>
      <c r="D401" s="212" t="s">
        <v>121</v>
      </c>
      <c r="E401" s="43"/>
      <c r="F401" s="213" t="s">
        <v>475</v>
      </c>
      <c r="G401" s="43"/>
      <c r="H401" s="43"/>
      <c r="I401" s="214"/>
      <c r="J401" s="43"/>
      <c r="K401" s="43"/>
      <c r="L401" s="47"/>
      <c r="M401" s="215"/>
      <c r="N401" s="216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121</v>
      </c>
      <c r="AU401" s="20" t="s">
        <v>84</v>
      </c>
    </row>
    <row r="402" s="13" customFormat="1">
      <c r="A402" s="13"/>
      <c r="B402" s="231"/>
      <c r="C402" s="232"/>
      <c r="D402" s="212" t="s">
        <v>177</v>
      </c>
      <c r="E402" s="233" t="s">
        <v>19</v>
      </c>
      <c r="F402" s="234" t="s">
        <v>178</v>
      </c>
      <c r="G402" s="232"/>
      <c r="H402" s="233" t="s">
        <v>19</v>
      </c>
      <c r="I402" s="235"/>
      <c r="J402" s="232"/>
      <c r="K402" s="232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177</v>
      </c>
      <c r="AU402" s="240" t="s">
        <v>84</v>
      </c>
      <c r="AV402" s="13" t="s">
        <v>82</v>
      </c>
      <c r="AW402" s="13" t="s">
        <v>34</v>
      </c>
      <c r="AX402" s="13" t="s">
        <v>74</v>
      </c>
      <c r="AY402" s="240" t="s">
        <v>114</v>
      </c>
    </row>
    <row r="403" s="14" customFormat="1">
      <c r="A403" s="14"/>
      <c r="B403" s="241"/>
      <c r="C403" s="242"/>
      <c r="D403" s="212" t="s">
        <v>177</v>
      </c>
      <c r="E403" s="243" t="s">
        <v>19</v>
      </c>
      <c r="F403" s="244" t="s">
        <v>477</v>
      </c>
      <c r="G403" s="242"/>
      <c r="H403" s="245">
        <v>56.5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177</v>
      </c>
      <c r="AU403" s="251" t="s">
        <v>84</v>
      </c>
      <c r="AV403" s="14" t="s">
        <v>84</v>
      </c>
      <c r="AW403" s="14" t="s">
        <v>34</v>
      </c>
      <c r="AX403" s="14" t="s">
        <v>74</v>
      </c>
      <c r="AY403" s="251" t="s">
        <v>114</v>
      </c>
    </row>
    <row r="404" s="15" customFormat="1">
      <c r="A404" s="15"/>
      <c r="B404" s="252"/>
      <c r="C404" s="253"/>
      <c r="D404" s="212" t="s">
        <v>177</v>
      </c>
      <c r="E404" s="254" t="s">
        <v>19</v>
      </c>
      <c r="F404" s="255" t="s">
        <v>180</v>
      </c>
      <c r="G404" s="253"/>
      <c r="H404" s="256">
        <v>56.5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2" t="s">
        <v>177</v>
      </c>
      <c r="AU404" s="262" t="s">
        <v>84</v>
      </c>
      <c r="AV404" s="15" t="s">
        <v>125</v>
      </c>
      <c r="AW404" s="15" t="s">
        <v>34</v>
      </c>
      <c r="AX404" s="15" t="s">
        <v>74</v>
      </c>
      <c r="AY404" s="262" t="s">
        <v>114</v>
      </c>
    </row>
    <row r="405" s="13" customFormat="1">
      <c r="A405" s="13"/>
      <c r="B405" s="231"/>
      <c r="C405" s="232"/>
      <c r="D405" s="212" t="s">
        <v>177</v>
      </c>
      <c r="E405" s="233" t="s">
        <v>19</v>
      </c>
      <c r="F405" s="234" t="s">
        <v>256</v>
      </c>
      <c r="G405" s="232"/>
      <c r="H405" s="233" t="s">
        <v>19</v>
      </c>
      <c r="I405" s="235"/>
      <c r="J405" s="232"/>
      <c r="K405" s="232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177</v>
      </c>
      <c r="AU405" s="240" t="s">
        <v>84</v>
      </c>
      <c r="AV405" s="13" t="s">
        <v>82</v>
      </c>
      <c r="AW405" s="13" t="s">
        <v>34</v>
      </c>
      <c r="AX405" s="13" t="s">
        <v>74</v>
      </c>
      <c r="AY405" s="240" t="s">
        <v>114</v>
      </c>
    </row>
    <row r="406" s="14" customFormat="1">
      <c r="A406" s="14"/>
      <c r="B406" s="241"/>
      <c r="C406" s="242"/>
      <c r="D406" s="212" t="s">
        <v>177</v>
      </c>
      <c r="E406" s="243" t="s">
        <v>19</v>
      </c>
      <c r="F406" s="244" t="s">
        <v>257</v>
      </c>
      <c r="G406" s="242"/>
      <c r="H406" s="245">
        <v>146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177</v>
      </c>
      <c r="AU406" s="251" t="s">
        <v>84</v>
      </c>
      <c r="AV406" s="14" t="s">
        <v>84</v>
      </c>
      <c r="AW406" s="14" t="s">
        <v>34</v>
      </c>
      <c r="AX406" s="14" t="s">
        <v>74</v>
      </c>
      <c r="AY406" s="251" t="s">
        <v>114</v>
      </c>
    </row>
    <row r="407" s="14" customFormat="1">
      <c r="A407" s="14"/>
      <c r="B407" s="241"/>
      <c r="C407" s="242"/>
      <c r="D407" s="212" t="s">
        <v>177</v>
      </c>
      <c r="E407" s="243" t="s">
        <v>19</v>
      </c>
      <c r="F407" s="244" t="s">
        <v>276</v>
      </c>
      <c r="G407" s="242"/>
      <c r="H407" s="245">
        <v>80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177</v>
      </c>
      <c r="AU407" s="251" t="s">
        <v>84</v>
      </c>
      <c r="AV407" s="14" t="s">
        <v>84</v>
      </c>
      <c r="AW407" s="14" t="s">
        <v>34</v>
      </c>
      <c r="AX407" s="14" t="s">
        <v>74</v>
      </c>
      <c r="AY407" s="251" t="s">
        <v>114</v>
      </c>
    </row>
    <row r="408" s="15" customFormat="1">
      <c r="A408" s="15"/>
      <c r="B408" s="252"/>
      <c r="C408" s="253"/>
      <c r="D408" s="212" t="s">
        <v>177</v>
      </c>
      <c r="E408" s="254" t="s">
        <v>19</v>
      </c>
      <c r="F408" s="255" t="s">
        <v>180</v>
      </c>
      <c r="G408" s="253"/>
      <c r="H408" s="256">
        <v>226</v>
      </c>
      <c r="I408" s="257"/>
      <c r="J408" s="253"/>
      <c r="K408" s="253"/>
      <c r="L408" s="258"/>
      <c r="M408" s="259"/>
      <c r="N408" s="260"/>
      <c r="O408" s="260"/>
      <c r="P408" s="260"/>
      <c r="Q408" s="260"/>
      <c r="R408" s="260"/>
      <c r="S408" s="260"/>
      <c r="T408" s="261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2" t="s">
        <v>177</v>
      </c>
      <c r="AU408" s="262" t="s">
        <v>84</v>
      </c>
      <c r="AV408" s="15" t="s">
        <v>125</v>
      </c>
      <c r="AW408" s="15" t="s">
        <v>34</v>
      </c>
      <c r="AX408" s="15" t="s">
        <v>74</v>
      </c>
      <c r="AY408" s="262" t="s">
        <v>114</v>
      </c>
    </row>
    <row r="409" s="16" customFormat="1">
      <c r="A409" s="16"/>
      <c r="B409" s="263"/>
      <c r="C409" s="264"/>
      <c r="D409" s="212" t="s">
        <v>177</v>
      </c>
      <c r="E409" s="265" t="s">
        <v>19</v>
      </c>
      <c r="F409" s="266" t="s">
        <v>186</v>
      </c>
      <c r="G409" s="264"/>
      <c r="H409" s="267">
        <v>282.5</v>
      </c>
      <c r="I409" s="268"/>
      <c r="J409" s="264"/>
      <c r="K409" s="264"/>
      <c r="L409" s="269"/>
      <c r="M409" s="270"/>
      <c r="N409" s="271"/>
      <c r="O409" s="271"/>
      <c r="P409" s="271"/>
      <c r="Q409" s="271"/>
      <c r="R409" s="271"/>
      <c r="S409" s="271"/>
      <c r="T409" s="272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273" t="s">
        <v>177</v>
      </c>
      <c r="AU409" s="273" t="s">
        <v>84</v>
      </c>
      <c r="AV409" s="16" t="s">
        <v>129</v>
      </c>
      <c r="AW409" s="16" t="s">
        <v>34</v>
      </c>
      <c r="AX409" s="16" t="s">
        <v>82</v>
      </c>
      <c r="AY409" s="273" t="s">
        <v>114</v>
      </c>
    </row>
    <row r="410" s="2" customFormat="1" ht="16.5" customHeight="1">
      <c r="A410" s="41"/>
      <c r="B410" s="42"/>
      <c r="C410" s="199" t="s">
        <v>478</v>
      </c>
      <c r="D410" s="199" t="s">
        <v>115</v>
      </c>
      <c r="E410" s="200" t="s">
        <v>479</v>
      </c>
      <c r="F410" s="201" t="s">
        <v>480</v>
      </c>
      <c r="G410" s="202" t="s">
        <v>171</v>
      </c>
      <c r="H410" s="203">
        <v>253.19999999999999</v>
      </c>
      <c r="I410" s="204"/>
      <c r="J410" s="205">
        <f>ROUND(I410*H410,2)</f>
        <v>0</v>
      </c>
      <c r="K410" s="201" t="s">
        <v>172</v>
      </c>
      <c r="L410" s="47"/>
      <c r="M410" s="206" t="s">
        <v>19</v>
      </c>
      <c r="N410" s="207" t="s">
        <v>45</v>
      </c>
      <c r="O410" s="87"/>
      <c r="P410" s="208">
        <f>O410*H410</f>
        <v>0</v>
      </c>
      <c r="Q410" s="208">
        <v>0</v>
      </c>
      <c r="R410" s="208">
        <f>Q410*H410</f>
        <v>0</v>
      </c>
      <c r="S410" s="208">
        <v>0</v>
      </c>
      <c r="T410" s="209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0" t="s">
        <v>129</v>
      </c>
      <c r="AT410" s="210" t="s">
        <v>115</v>
      </c>
      <c r="AU410" s="210" t="s">
        <v>84</v>
      </c>
      <c r="AY410" s="20" t="s">
        <v>114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20" t="s">
        <v>82</v>
      </c>
      <c r="BK410" s="211">
        <f>ROUND(I410*H410,2)</f>
        <v>0</v>
      </c>
      <c r="BL410" s="20" t="s">
        <v>129</v>
      </c>
      <c r="BM410" s="210" t="s">
        <v>481</v>
      </c>
    </row>
    <row r="411" s="2" customFormat="1">
      <c r="A411" s="41"/>
      <c r="B411" s="42"/>
      <c r="C411" s="43"/>
      <c r="D411" s="212" t="s">
        <v>121</v>
      </c>
      <c r="E411" s="43"/>
      <c r="F411" s="213" t="s">
        <v>482</v>
      </c>
      <c r="G411" s="43"/>
      <c r="H411" s="43"/>
      <c r="I411" s="214"/>
      <c r="J411" s="43"/>
      <c r="K411" s="43"/>
      <c r="L411" s="47"/>
      <c r="M411" s="215"/>
      <c r="N411" s="216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121</v>
      </c>
      <c r="AU411" s="20" t="s">
        <v>84</v>
      </c>
    </row>
    <row r="412" s="2" customFormat="1">
      <c r="A412" s="41"/>
      <c r="B412" s="42"/>
      <c r="C412" s="43"/>
      <c r="D412" s="229" t="s">
        <v>175</v>
      </c>
      <c r="E412" s="43"/>
      <c r="F412" s="230" t="s">
        <v>483</v>
      </c>
      <c r="G412" s="43"/>
      <c r="H412" s="43"/>
      <c r="I412" s="214"/>
      <c r="J412" s="43"/>
      <c r="K412" s="43"/>
      <c r="L412" s="47"/>
      <c r="M412" s="215"/>
      <c r="N412" s="216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175</v>
      </c>
      <c r="AU412" s="20" t="s">
        <v>84</v>
      </c>
    </row>
    <row r="413" s="2" customFormat="1" ht="16.5" customHeight="1">
      <c r="A413" s="41"/>
      <c r="B413" s="42"/>
      <c r="C413" s="199" t="s">
        <v>484</v>
      </c>
      <c r="D413" s="199" t="s">
        <v>115</v>
      </c>
      <c r="E413" s="200" t="s">
        <v>485</v>
      </c>
      <c r="F413" s="201" t="s">
        <v>486</v>
      </c>
      <c r="G413" s="202" t="s">
        <v>171</v>
      </c>
      <c r="H413" s="203">
        <v>384</v>
      </c>
      <c r="I413" s="204"/>
      <c r="J413" s="205">
        <f>ROUND(I413*H413,2)</f>
        <v>0</v>
      </c>
      <c r="K413" s="201" t="s">
        <v>172</v>
      </c>
      <c r="L413" s="47"/>
      <c r="M413" s="206" t="s">
        <v>19</v>
      </c>
      <c r="N413" s="207" t="s">
        <v>45</v>
      </c>
      <c r="O413" s="87"/>
      <c r="P413" s="208">
        <f>O413*H413</f>
        <v>0</v>
      </c>
      <c r="Q413" s="208">
        <v>0</v>
      </c>
      <c r="R413" s="208">
        <f>Q413*H413</f>
        <v>0</v>
      </c>
      <c r="S413" s="208">
        <v>0</v>
      </c>
      <c r="T413" s="209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0" t="s">
        <v>129</v>
      </c>
      <c r="AT413" s="210" t="s">
        <v>115</v>
      </c>
      <c r="AU413" s="210" t="s">
        <v>84</v>
      </c>
      <c r="AY413" s="20" t="s">
        <v>114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20" t="s">
        <v>82</v>
      </c>
      <c r="BK413" s="211">
        <f>ROUND(I413*H413,2)</f>
        <v>0</v>
      </c>
      <c r="BL413" s="20" t="s">
        <v>129</v>
      </c>
      <c r="BM413" s="210" t="s">
        <v>487</v>
      </c>
    </row>
    <row r="414" s="2" customFormat="1">
      <c r="A414" s="41"/>
      <c r="B414" s="42"/>
      <c r="C414" s="43"/>
      <c r="D414" s="212" t="s">
        <v>121</v>
      </c>
      <c r="E414" s="43"/>
      <c r="F414" s="213" t="s">
        <v>488</v>
      </c>
      <c r="G414" s="43"/>
      <c r="H414" s="43"/>
      <c r="I414" s="214"/>
      <c r="J414" s="43"/>
      <c r="K414" s="43"/>
      <c r="L414" s="47"/>
      <c r="M414" s="215"/>
      <c r="N414" s="216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121</v>
      </c>
      <c r="AU414" s="20" t="s">
        <v>84</v>
      </c>
    </row>
    <row r="415" s="2" customFormat="1">
      <c r="A415" s="41"/>
      <c r="B415" s="42"/>
      <c r="C415" s="43"/>
      <c r="D415" s="229" t="s">
        <v>175</v>
      </c>
      <c r="E415" s="43"/>
      <c r="F415" s="230" t="s">
        <v>489</v>
      </c>
      <c r="G415" s="43"/>
      <c r="H415" s="43"/>
      <c r="I415" s="214"/>
      <c r="J415" s="43"/>
      <c r="K415" s="43"/>
      <c r="L415" s="47"/>
      <c r="M415" s="215"/>
      <c r="N415" s="216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175</v>
      </c>
      <c r="AU415" s="20" t="s">
        <v>84</v>
      </c>
    </row>
    <row r="416" s="2" customFormat="1" ht="16.5" customHeight="1">
      <c r="A416" s="41"/>
      <c r="B416" s="42"/>
      <c r="C416" s="274" t="s">
        <v>490</v>
      </c>
      <c r="D416" s="274" t="s">
        <v>491</v>
      </c>
      <c r="E416" s="275" t="s">
        <v>492</v>
      </c>
      <c r="F416" s="276" t="s">
        <v>493</v>
      </c>
      <c r="G416" s="277" t="s">
        <v>494</v>
      </c>
      <c r="H416" s="278">
        <v>17.523</v>
      </c>
      <c r="I416" s="279"/>
      <c r="J416" s="280">
        <f>ROUND(I416*H416,2)</f>
        <v>0</v>
      </c>
      <c r="K416" s="276" t="s">
        <v>172</v>
      </c>
      <c r="L416" s="281"/>
      <c r="M416" s="282" t="s">
        <v>19</v>
      </c>
      <c r="N416" s="283" t="s">
        <v>45</v>
      </c>
      <c r="O416" s="87"/>
      <c r="P416" s="208">
        <f>O416*H416</f>
        <v>0</v>
      </c>
      <c r="Q416" s="208">
        <v>0.001</v>
      </c>
      <c r="R416" s="208">
        <f>Q416*H416</f>
        <v>0.017523</v>
      </c>
      <c r="S416" s="208">
        <v>0</v>
      </c>
      <c r="T416" s="209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0" t="s">
        <v>144</v>
      </c>
      <c r="AT416" s="210" t="s">
        <v>491</v>
      </c>
      <c r="AU416" s="210" t="s">
        <v>84</v>
      </c>
      <c r="AY416" s="20" t="s">
        <v>114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20" t="s">
        <v>82</v>
      </c>
      <c r="BK416" s="211">
        <f>ROUND(I416*H416,2)</f>
        <v>0</v>
      </c>
      <c r="BL416" s="20" t="s">
        <v>129</v>
      </c>
      <c r="BM416" s="210" t="s">
        <v>495</v>
      </c>
    </row>
    <row r="417" s="2" customFormat="1">
      <c r="A417" s="41"/>
      <c r="B417" s="42"/>
      <c r="C417" s="43"/>
      <c r="D417" s="212" t="s">
        <v>121</v>
      </c>
      <c r="E417" s="43"/>
      <c r="F417" s="213" t="s">
        <v>493</v>
      </c>
      <c r="G417" s="43"/>
      <c r="H417" s="43"/>
      <c r="I417" s="214"/>
      <c r="J417" s="43"/>
      <c r="K417" s="43"/>
      <c r="L417" s="47"/>
      <c r="M417" s="215"/>
      <c r="N417" s="216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121</v>
      </c>
      <c r="AU417" s="20" t="s">
        <v>84</v>
      </c>
    </row>
    <row r="418" s="13" customFormat="1">
      <c r="A418" s="13"/>
      <c r="B418" s="231"/>
      <c r="C418" s="232"/>
      <c r="D418" s="212" t="s">
        <v>177</v>
      </c>
      <c r="E418" s="233" t="s">
        <v>19</v>
      </c>
      <c r="F418" s="234" t="s">
        <v>496</v>
      </c>
      <c r="G418" s="232"/>
      <c r="H418" s="233" t="s">
        <v>19</v>
      </c>
      <c r="I418" s="235"/>
      <c r="J418" s="232"/>
      <c r="K418" s="232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177</v>
      </c>
      <c r="AU418" s="240" t="s">
        <v>84</v>
      </c>
      <c r="AV418" s="13" t="s">
        <v>82</v>
      </c>
      <c r="AW418" s="13" t="s">
        <v>34</v>
      </c>
      <c r="AX418" s="13" t="s">
        <v>74</v>
      </c>
      <c r="AY418" s="240" t="s">
        <v>114</v>
      </c>
    </row>
    <row r="419" s="14" customFormat="1">
      <c r="A419" s="14"/>
      <c r="B419" s="241"/>
      <c r="C419" s="242"/>
      <c r="D419" s="212" t="s">
        <v>177</v>
      </c>
      <c r="E419" s="243" t="s">
        <v>19</v>
      </c>
      <c r="F419" s="244" t="s">
        <v>497</v>
      </c>
      <c r="G419" s="242"/>
      <c r="H419" s="245">
        <v>15.93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177</v>
      </c>
      <c r="AU419" s="251" t="s">
        <v>84</v>
      </c>
      <c r="AV419" s="14" t="s">
        <v>84</v>
      </c>
      <c r="AW419" s="14" t="s">
        <v>34</v>
      </c>
      <c r="AX419" s="14" t="s">
        <v>74</v>
      </c>
      <c r="AY419" s="251" t="s">
        <v>114</v>
      </c>
    </row>
    <row r="420" s="16" customFormat="1">
      <c r="A420" s="16"/>
      <c r="B420" s="263"/>
      <c r="C420" s="264"/>
      <c r="D420" s="212" t="s">
        <v>177</v>
      </c>
      <c r="E420" s="265" t="s">
        <v>19</v>
      </c>
      <c r="F420" s="266" t="s">
        <v>186</v>
      </c>
      <c r="G420" s="264"/>
      <c r="H420" s="267">
        <v>15.93</v>
      </c>
      <c r="I420" s="268"/>
      <c r="J420" s="264"/>
      <c r="K420" s="264"/>
      <c r="L420" s="269"/>
      <c r="M420" s="270"/>
      <c r="N420" s="271"/>
      <c r="O420" s="271"/>
      <c r="P420" s="271"/>
      <c r="Q420" s="271"/>
      <c r="R420" s="271"/>
      <c r="S420" s="271"/>
      <c r="T420" s="272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73" t="s">
        <v>177</v>
      </c>
      <c r="AU420" s="273" t="s">
        <v>84</v>
      </c>
      <c r="AV420" s="16" t="s">
        <v>129</v>
      </c>
      <c r="AW420" s="16" t="s">
        <v>34</v>
      </c>
      <c r="AX420" s="16" t="s">
        <v>82</v>
      </c>
      <c r="AY420" s="273" t="s">
        <v>114</v>
      </c>
    </row>
    <row r="421" s="14" customFormat="1">
      <c r="A421" s="14"/>
      <c r="B421" s="241"/>
      <c r="C421" s="242"/>
      <c r="D421" s="212" t="s">
        <v>177</v>
      </c>
      <c r="E421" s="242"/>
      <c r="F421" s="244" t="s">
        <v>498</v>
      </c>
      <c r="G421" s="242"/>
      <c r="H421" s="245">
        <v>17.523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1" t="s">
        <v>177</v>
      </c>
      <c r="AU421" s="251" t="s">
        <v>84</v>
      </c>
      <c r="AV421" s="14" t="s">
        <v>84</v>
      </c>
      <c r="AW421" s="14" t="s">
        <v>4</v>
      </c>
      <c r="AX421" s="14" t="s">
        <v>82</v>
      </c>
      <c r="AY421" s="251" t="s">
        <v>114</v>
      </c>
    </row>
    <row r="422" s="2" customFormat="1" ht="16.5" customHeight="1">
      <c r="A422" s="41"/>
      <c r="B422" s="42"/>
      <c r="C422" s="199" t="s">
        <v>499</v>
      </c>
      <c r="D422" s="199" t="s">
        <v>115</v>
      </c>
      <c r="E422" s="200" t="s">
        <v>500</v>
      </c>
      <c r="F422" s="201" t="s">
        <v>501</v>
      </c>
      <c r="G422" s="202" t="s">
        <v>171</v>
      </c>
      <c r="H422" s="203">
        <v>625</v>
      </c>
      <c r="I422" s="204"/>
      <c r="J422" s="205">
        <f>ROUND(I422*H422,2)</f>
        <v>0</v>
      </c>
      <c r="K422" s="201" t="s">
        <v>172</v>
      </c>
      <c r="L422" s="47"/>
      <c r="M422" s="206" t="s">
        <v>19</v>
      </c>
      <c r="N422" s="207" t="s">
        <v>45</v>
      </c>
      <c r="O422" s="87"/>
      <c r="P422" s="208">
        <f>O422*H422</f>
        <v>0</v>
      </c>
      <c r="Q422" s="208">
        <v>0</v>
      </c>
      <c r="R422" s="208">
        <f>Q422*H422</f>
        <v>0</v>
      </c>
      <c r="S422" s="208">
        <v>0</v>
      </c>
      <c r="T422" s="209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0" t="s">
        <v>129</v>
      </c>
      <c r="AT422" s="210" t="s">
        <v>115</v>
      </c>
      <c r="AU422" s="210" t="s">
        <v>84</v>
      </c>
      <c r="AY422" s="20" t="s">
        <v>114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20" t="s">
        <v>82</v>
      </c>
      <c r="BK422" s="211">
        <f>ROUND(I422*H422,2)</f>
        <v>0</v>
      </c>
      <c r="BL422" s="20" t="s">
        <v>129</v>
      </c>
      <c r="BM422" s="210" t="s">
        <v>502</v>
      </c>
    </row>
    <row r="423" s="2" customFormat="1">
      <c r="A423" s="41"/>
      <c r="B423" s="42"/>
      <c r="C423" s="43"/>
      <c r="D423" s="212" t="s">
        <v>121</v>
      </c>
      <c r="E423" s="43"/>
      <c r="F423" s="213" t="s">
        <v>503</v>
      </c>
      <c r="G423" s="43"/>
      <c r="H423" s="43"/>
      <c r="I423" s="214"/>
      <c r="J423" s="43"/>
      <c r="K423" s="43"/>
      <c r="L423" s="47"/>
      <c r="M423" s="215"/>
      <c r="N423" s="216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121</v>
      </c>
      <c r="AU423" s="20" t="s">
        <v>84</v>
      </c>
    </row>
    <row r="424" s="2" customFormat="1">
      <c r="A424" s="41"/>
      <c r="B424" s="42"/>
      <c r="C424" s="43"/>
      <c r="D424" s="229" t="s">
        <v>175</v>
      </c>
      <c r="E424" s="43"/>
      <c r="F424" s="230" t="s">
        <v>504</v>
      </c>
      <c r="G424" s="43"/>
      <c r="H424" s="43"/>
      <c r="I424" s="214"/>
      <c r="J424" s="43"/>
      <c r="K424" s="43"/>
      <c r="L424" s="47"/>
      <c r="M424" s="215"/>
      <c r="N424" s="216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175</v>
      </c>
      <c r="AU424" s="20" t="s">
        <v>84</v>
      </c>
    </row>
    <row r="425" s="13" customFormat="1">
      <c r="A425" s="13"/>
      <c r="B425" s="231"/>
      <c r="C425" s="232"/>
      <c r="D425" s="212" t="s">
        <v>177</v>
      </c>
      <c r="E425" s="233" t="s">
        <v>19</v>
      </c>
      <c r="F425" s="234" t="s">
        <v>418</v>
      </c>
      <c r="G425" s="232"/>
      <c r="H425" s="233" t="s">
        <v>19</v>
      </c>
      <c r="I425" s="235"/>
      <c r="J425" s="232"/>
      <c r="K425" s="232"/>
      <c r="L425" s="236"/>
      <c r="M425" s="237"/>
      <c r="N425" s="238"/>
      <c r="O425" s="238"/>
      <c r="P425" s="238"/>
      <c r="Q425" s="238"/>
      <c r="R425" s="238"/>
      <c r="S425" s="238"/>
      <c r="T425" s="23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0" t="s">
        <v>177</v>
      </c>
      <c r="AU425" s="240" t="s">
        <v>84</v>
      </c>
      <c r="AV425" s="13" t="s">
        <v>82</v>
      </c>
      <c r="AW425" s="13" t="s">
        <v>34</v>
      </c>
      <c r="AX425" s="13" t="s">
        <v>74</v>
      </c>
      <c r="AY425" s="240" t="s">
        <v>114</v>
      </c>
    </row>
    <row r="426" s="14" customFormat="1">
      <c r="A426" s="14"/>
      <c r="B426" s="241"/>
      <c r="C426" s="242"/>
      <c r="D426" s="212" t="s">
        <v>177</v>
      </c>
      <c r="E426" s="243" t="s">
        <v>19</v>
      </c>
      <c r="F426" s="244" t="s">
        <v>505</v>
      </c>
      <c r="G426" s="242"/>
      <c r="H426" s="245">
        <v>365</v>
      </c>
      <c r="I426" s="246"/>
      <c r="J426" s="242"/>
      <c r="K426" s="242"/>
      <c r="L426" s="247"/>
      <c r="M426" s="248"/>
      <c r="N426" s="249"/>
      <c r="O426" s="249"/>
      <c r="P426" s="249"/>
      <c r="Q426" s="249"/>
      <c r="R426" s="249"/>
      <c r="S426" s="249"/>
      <c r="T426" s="25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1" t="s">
        <v>177</v>
      </c>
      <c r="AU426" s="251" t="s">
        <v>84</v>
      </c>
      <c r="AV426" s="14" t="s">
        <v>84</v>
      </c>
      <c r="AW426" s="14" t="s">
        <v>34</v>
      </c>
      <c r="AX426" s="14" t="s">
        <v>74</v>
      </c>
      <c r="AY426" s="251" t="s">
        <v>114</v>
      </c>
    </row>
    <row r="427" s="14" customFormat="1">
      <c r="A427" s="14"/>
      <c r="B427" s="241"/>
      <c r="C427" s="242"/>
      <c r="D427" s="212" t="s">
        <v>177</v>
      </c>
      <c r="E427" s="243" t="s">
        <v>19</v>
      </c>
      <c r="F427" s="244" t="s">
        <v>506</v>
      </c>
      <c r="G427" s="242"/>
      <c r="H427" s="245">
        <v>260</v>
      </c>
      <c r="I427" s="246"/>
      <c r="J427" s="242"/>
      <c r="K427" s="242"/>
      <c r="L427" s="247"/>
      <c r="M427" s="248"/>
      <c r="N427" s="249"/>
      <c r="O427" s="249"/>
      <c r="P427" s="249"/>
      <c r="Q427" s="249"/>
      <c r="R427" s="249"/>
      <c r="S427" s="249"/>
      <c r="T427" s="25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1" t="s">
        <v>177</v>
      </c>
      <c r="AU427" s="251" t="s">
        <v>84</v>
      </c>
      <c r="AV427" s="14" t="s">
        <v>84</v>
      </c>
      <c r="AW427" s="14" t="s">
        <v>34</v>
      </c>
      <c r="AX427" s="14" t="s">
        <v>74</v>
      </c>
      <c r="AY427" s="251" t="s">
        <v>114</v>
      </c>
    </row>
    <row r="428" s="16" customFormat="1">
      <c r="A428" s="16"/>
      <c r="B428" s="263"/>
      <c r="C428" s="264"/>
      <c r="D428" s="212" t="s">
        <v>177</v>
      </c>
      <c r="E428" s="265" t="s">
        <v>19</v>
      </c>
      <c r="F428" s="266" t="s">
        <v>186</v>
      </c>
      <c r="G428" s="264"/>
      <c r="H428" s="267">
        <v>625</v>
      </c>
      <c r="I428" s="268"/>
      <c r="J428" s="264"/>
      <c r="K428" s="264"/>
      <c r="L428" s="269"/>
      <c r="M428" s="270"/>
      <c r="N428" s="271"/>
      <c r="O428" s="271"/>
      <c r="P428" s="271"/>
      <c r="Q428" s="271"/>
      <c r="R428" s="271"/>
      <c r="S428" s="271"/>
      <c r="T428" s="272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73" t="s">
        <v>177</v>
      </c>
      <c r="AU428" s="273" t="s">
        <v>84</v>
      </c>
      <c r="AV428" s="16" t="s">
        <v>129</v>
      </c>
      <c r="AW428" s="16" t="s">
        <v>34</v>
      </c>
      <c r="AX428" s="16" t="s">
        <v>82</v>
      </c>
      <c r="AY428" s="273" t="s">
        <v>114</v>
      </c>
    </row>
    <row r="429" s="2" customFormat="1" ht="16.5" customHeight="1">
      <c r="A429" s="41"/>
      <c r="B429" s="42"/>
      <c r="C429" s="199" t="s">
        <v>507</v>
      </c>
      <c r="D429" s="199" t="s">
        <v>115</v>
      </c>
      <c r="E429" s="200" t="s">
        <v>508</v>
      </c>
      <c r="F429" s="201" t="s">
        <v>509</v>
      </c>
      <c r="G429" s="202" t="s">
        <v>171</v>
      </c>
      <c r="H429" s="203">
        <v>335</v>
      </c>
      <c r="I429" s="204"/>
      <c r="J429" s="205">
        <f>ROUND(I429*H429,2)</f>
        <v>0</v>
      </c>
      <c r="K429" s="201" t="s">
        <v>172</v>
      </c>
      <c r="L429" s="47"/>
      <c r="M429" s="206" t="s">
        <v>19</v>
      </c>
      <c r="N429" s="207" t="s">
        <v>45</v>
      </c>
      <c r="O429" s="87"/>
      <c r="P429" s="208">
        <f>O429*H429</f>
        <v>0</v>
      </c>
      <c r="Q429" s="208">
        <v>0</v>
      </c>
      <c r="R429" s="208">
        <f>Q429*H429</f>
        <v>0</v>
      </c>
      <c r="S429" s="208">
        <v>0</v>
      </c>
      <c r="T429" s="209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0" t="s">
        <v>129</v>
      </c>
      <c r="AT429" s="210" t="s">
        <v>115</v>
      </c>
      <c r="AU429" s="210" t="s">
        <v>84</v>
      </c>
      <c r="AY429" s="20" t="s">
        <v>114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20" t="s">
        <v>82</v>
      </c>
      <c r="BK429" s="211">
        <f>ROUND(I429*H429,2)</f>
        <v>0</v>
      </c>
      <c r="BL429" s="20" t="s">
        <v>129</v>
      </c>
      <c r="BM429" s="210" t="s">
        <v>510</v>
      </c>
    </row>
    <row r="430" s="2" customFormat="1">
      <c r="A430" s="41"/>
      <c r="B430" s="42"/>
      <c r="C430" s="43"/>
      <c r="D430" s="212" t="s">
        <v>121</v>
      </c>
      <c r="E430" s="43"/>
      <c r="F430" s="213" t="s">
        <v>511</v>
      </c>
      <c r="G430" s="43"/>
      <c r="H430" s="43"/>
      <c r="I430" s="214"/>
      <c r="J430" s="43"/>
      <c r="K430" s="43"/>
      <c r="L430" s="47"/>
      <c r="M430" s="215"/>
      <c r="N430" s="216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121</v>
      </c>
      <c r="AU430" s="20" t="s">
        <v>84</v>
      </c>
    </row>
    <row r="431" s="2" customFormat="1">
      <c r="A431" s="41"/>
      <c r="B431" s="42"/>
      <c r="C431" s="43"/>
      <c r="D431" s="229" t="s">
        <v>175</v>
      </c>
      <c r="E431" s="43"/>
      <c r="F431" s="230" t="s">
        <v>512</v>
      </c>
      <c r="G431" s="43"/>
      <c r="H431" s="43"/>
      <c r="I431" s="214"/>
      <c r="J431" s="43"/>
      <c r="K431" s="43"/>
      <c r="L431" s="47"/>
      <c r="M431" s="215"/>
      <c r="N431" s="216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175</v>
      </c>
      <c r="AU431" s="20" t="s">
        <v>84</v>
      </c>
    </row>
    <row r="432" s="13" customFormat="1">
      <c r="A432" s="13"/>
      <c r="B432" s="231"/>
      <c r="C432" s="232"/>
      <c r="D432" s="212" t="s">
        <v>177</v>
      </c>
      <c r="E432" s="233" t="s">
        <v>19</v>
      </c>
      <c r="F432" s="234" t="s">
        <v>418</v>
      </c>
      <c r="G432" s="232"/>
      <c r="H432" s="233" t="s">
        <v>19</v>
      </c>
      <c r="I432" s="235"/>
      <c r="J432" s="232"/>
      <c r="K432" s="232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177</v>
      </c>
      <c r="AU432" s="240" t="s">
        <v>84</v>
      </c>
      <c r="AV432" s="13" t="s">
        <v>82</v>
      </c>
      <c r="AW432" s="13" t="s">
        <v>34</v>
      </c>
      <c r="AX432" s="13" t="s">
        <v>74</v>
      </c>
      <c r="AY432" s="240" t="s">
        <v>114</v>
      </c>
    </row>
    <row r="433" s="14" customFormat="1">
      <c r="A433" s="14"/>
      <c r="B433" s="241"/>
      <c r="C433" s="242"/>
      <c r="D433" s="212" t="s">
        <v>177</v>
      </c>
      <c r="E433" s="243" t="s">
        <v>19</v>
      </c>
      <c r="F433" s="244" t="s">
        <v>513</v>
      </c>
      <c r="G433" s="242"/>
      <c r="H433" s="245">
        <v>15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177</v>
      </c>
      <c r="AU433" s="251" t="s">
        <v>84</v>
      </c>
      <c r="AV433" s="14" t="s">
        <v>84</v>
      </c>
      <c r="AW433" s="14" t="s">
        <v>34</v>
      </c>
      <c r="AX433" s="14" t="s">
        <v>74</v>
      </c>
      <c r="AY433" s="251" t="s">
        <v>114</v>
      </c>
    </row>
    <row r="434" s="14" customFormat="1">
      <c r="A434" s="14"/>
      <c r="B434" s="241"/>
      <c r="C434" s="242"/>
      <c r="D434" s="212" t="s">
        <v>177</v>
      </c>
      <c r="E434" s="243" t="s">
        <v>19</v>
      </c>
      <c r="F434" s="244" t="s">
        <v>514</v>
      </c>
      <c r="G434" s="242"/>
      <c r="H434" s="245">
        <v>220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177</v>
      </c>
      <c r="AU434" s="251" t="s">
        <v>84</v>
      </c>
      <c r="AV434" s="14" t="s">
        <v>84</v>
      </c>
      <c r="AW434" s="14" t="s">
        <v>34</v>
      </c>
      <c r="AX434" s="14" t="s">
        <v>74</v>
      </c>
      <c r="AY434" s="251" t="s">
        <v>114</v>
      </c>
    </row>
    <row r="435" s="14" customFormat="1">
      <c r="A435" s="14"/>
      <c r="B435" s="241"/>
      <c r="C435" s="242"/>
      <c r="D435" s="212" t="s">
        <v>177</v>
      </c>
      <c r="E435" s="243" t="s">
        <v>19</v>
      </c>
      <c r="F435" s="244" t="s">
        <v>515</v>
      </c>
      <c r="G435" s="242"/>
      <c r="H435" s="245">
        <v>100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177</v>
      </c>
      <c r="AU435" s="251" t="s">
        <v>84</v>
      </c>
      <c r="AV435" s="14" t="s">
        <v>84</v>
      </c>
      <c r="AW435" s="14" t="s">
        <v>34</v>
      </c>
      <c r="AX435" s="14" t="s">
        <v>74</v>
      </c>
      <c r="AY435" s="251" t="s">
        <v>114</v>
      </c>
    </row>
    <row r="436" s="16" customFormat="1">
      <c r="A436" s="16"/>
      <c r="B436" s="263"/>
      <c r="C436" s="264"/>
      <c r="D436" s="212" t="s">
        <v>177</v>
      </c>
      <c r="E436" s="265" t="s">
        <v>19</v>
      </c>
      <c r="F436" s="266" t="s">
        <v>186</v>
      </c>
      <c r="G436" s="264"/>
      <c r="H436" s="267">
        <v>335</v>
      </c>
      <c r="I436" s="268"/>
      <c r="J436" s="264"/>
      <c r="K436" s="264"/>
      <c r="L436" s="269"/>
      <c r="M436" s="270"/>
      <c r="N436" s="271"/>
      <c r="O436" s="271"/>
      <c r="P436" s="271"/>
      <c r="Q436" s="271"/>
      <c r="R436" s="271"/>
      <c r="S436" s="271"/>
      <c r="T436" s="272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73" t="s">
        <v>177</v>
      </c>
      <c r="AU436" s="273" t="s">
        <v>84</v>
      </c>
      <c r="AV436" s="16" t="s">
        <v>129</v>
      </c>
      <c r="AW436" s="16" t="s">
        <v>34</v>
      </c>
      <c r="AX436" s="16" t="s">
        <v>82</v>
      </c>
      <c r="AY436" s="273" t="s">
        <v>114</v>
      </c>
    </row>
    <row r="437" s="2" customFormat="1" ht="16.5" customHeight="1">
      <c r="A437" s="41"/>
      <c r="B437" s="42"/>
      <c r="C437" s="199" t="s">
        <v>516</v>
      </c>
      <c r="D437" s="199" t="s">
        <v>115</v>
      </c>
      <c r="E437" s="200" t="s">
        <v>517</v>
      </c>
      <c r="F437" s="201" t="s">
        <v>518</v>
      </c>
      <c r="G437" s="202" t="s">
        <v>171</v>
      </c>
      <c r="H437" s="203">
        <v>384</v>
      </c>
      <c r="I437" s="204"/>
      <c r="J437" s="205">
        <f>ROUND(I437*H437,2)</f>
        <v>0</v>
      </c>
      <c r="K437" s="201" t="s">
        <v>172</v>
      </c>
      <c r="L437" s="47"/>
      <c r="M437" s="206" t="s">
        <v>19</v>
      </c>
      <c r="N437" s="207" t="s">
        <v>45</v>
      </c>
      <c r="O437" s="87"/>
      <c r="P437" s="208">
        <f>O437*H437</f>
        <v>0</v>
      </c>
      <c r="Q437" s="208">
        <v>0</v>
      </c>
      <c r="R437" s="208">
        <f>Q437*H437</f>
        <v>0</v>
      </c>
      <c r="S437" s="208">
        <v>0</v>
      </c>
      <c r="T437" s="209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0" t="s">
        <v>129</v>
      </c>
      <c r="AT437" s="210" t="s">
        <v>115</v>
      </c>
      <c r="AU437" s="210" t="s">
        <v>84</v>
      </c>
      <c r="AY437" s="20" t="s">
        <v>114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20" t="s">
        <v>82</v>
      </c>
      <c r="BK437" s="211">
        <f>ROUND(I437*H437,2)</f>
        <v>0</v>
      </c>
      <c r="BL437" s="20" t="s">
        <v>129</v>
      </c>
      <c r="BM437" s="210" t="s">
        <v>519</v>
      </c>
    </row>
    <row r="438" s="2" customFormat="1">
      <c r="A438" s="41"/>
      <c r="B438" s="42"/>
      <c r="C438" s="43"/>
      <c r="D438" s="212" t="s">
        <v>121</v>
      </c>
      <c r="E438" s="43"/>
      <c r="F438" s="213" t="s">
        <v>520</v>
      </c>
      <c r="G438" s="43"/>
      <c r="H438" s="43"/>
      <c r="I438" s="214"/>
      <c r="J438" s="43"/>
      <c r="K438" s="43"/>
      <c r="L438" s="47"/>
      <c r="M438" s="215"/>
      <c r="N438" s="216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121</v>
      </c>
      <c r="AU438" s="20" t="s">
        <v>84</v>
      </c>
    </row>
    <row r="439" s="2" customFormat="1">
      <c r="A439" s="41"/>
      <c r="B439" s="42"/>
      <c r="C439" s="43"/>
      <c r="D439" s="229" t="s">
        <v>175</v>
      </c>
      <c r="E439" s="43"/>
      <c r="F439" s="230" t="s">
        <v>521</v>
      </c>
      <c r="G439" s="43"/>
      <c r="H439" s="43"/>
      <c r="I439" s="214"/>
      <c r="J439" s="43"/>
      <c r="K439" s="43"/>
      <c r="L439" s="47"/>
      <c r="M439" s="215"/>
      <c r="N439" s="216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175</v>
      </c>
      <c r="AU439" s="20" t="s">
        <v>84</v>
      </c>
    </row>
    <row r="440" s="13" customFormat="1">
      <c r="A440" s="13"/>
      <c r="B440" s="231"/>
      <c r="C440" s="232"/>
      <c r="D440" s="212" t="s">
        <v>177</v>
      </c>
      <c r="E440" s="233" t="s">
        <v>19</v>
      </c>
      <c r="F440" s="234" t="s">
        <v>256</v>
      </c>
      <c r="G440" s="232"/>
      <c r="H440" s="233" t="s">
        <v>19</v>
      </c>
      <c r="I440" s="235"/>
      <c r="J440" s="232"/>
      <c r="K440" s="232"/>
      <c r="L440" s="236"/>
      <c r="M440" s="237"/>
      <c r="N440" s="238"/>
      <c r="O440" s="238"/>
      <c r="P440" s="238"/>
      <c r="Q440" s="238"/>
      <c r="R440" s="238"/>
      <c r="S440" s="238"/>
      <c r="T440" s="23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0" t="s">
        <v>177</v>
      </c>
      <c r="AU440" s="240" t="s">
        <v>84</v>
      </c>
      <c r="AV440" s="13" t="s">
        <v>82</v>
      </c>
      <c r="AW440" s="13" t="s">
        <v>34</v>
      </c>
      <c r="AX440" s="13" t="s">
        <v>74</v>
      </c>
      <c r="AY440" s="240" t="s">
        <v>114</v>
      </c>
    </row>
    <row r="441" s="14" customFormat="1">
      <c r="A441" s="14"/>
      <c r="B441" s="241"/>
      <c r="C441" s="242"/>
      <c r="D441" s="212" t="s">
        <v>177</v>
      </c>
      <c r="E441" s="243" t="s">
        <v>19</v>
      </c>
      <c r="F441" s="244" t="s">
        <v>257</v>
      </c>
      <c r="G441" s="242"/>
      <c r="H441" s="245">
        <v>146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1" t="s">
        <v>177</v>
      </c>
      <c r="AU441" s="251" t="s">
        <v>84</v>
      </c>
      <c r="AV441" s="14" t="s">
        <v>84</v>
      </c>
      <c r="AW441" s="14" t="s">
        <v>34</v>
      </c>
      <c r="AX441" s="14" t="s">
        <v>74</v>
      </c>
      <c r="AY441" s="251" t="s">
        <v>114</v>
      </c>
    </row>
    <row r="442" s="14" customFormat="1">
      <c r="A442" s="14"/>
      <c r="B442" s="241"/>
      <c r="C442" s="242"/>
      <c r="D442" s="212" t="s">
        <v>177</v>
      </c>
      <c r="E442" s="243" t="s">
        <v>19</v>
      </c>
      <c r="F442" s="244" t="s">
        <v>258</v>
      </c>
      <c r="G442" s="242"/>
      <c r="H442" s="245">
        <v>104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1" t="s">
        <v>177</v>
      </c>
      <c r="AU442" s="251" t="s">
        <v>84</v>
      </c>
      <c r="AV442" s="14" t="s">
        <v>84</v>
      </c>
      <c r="AW442" s="14" t="s">
        <v>34</v>
      </c>
      <c r="AX442" s="14" t="s">
        <v>74</v>
      </c>
      <c r="AY442" s="251" t="s">
        <v>114</v>
      </c>
    </row>
    <row r="443" s="15" customFormat="1">
      <c r="A443" s="15"/>
      <c r="B443" s="252"/>
      <c r="C443" s="253"/>
      <c r="D443" s="212" t="s">
        <v>177</v>
      </c>
      <c r="E443" s="254" t="s">
        <v>19</v>
      </c>
      <c r="F443" s="255" t="s">
        <v>180</v>
      </c>
      <c r="G443" s="253"/>
      <c r="H443" s="256">
        <v>250</v>
      </c>
      <c r="I443" s="257"/>
      <c r="J443" s="253"/>
      <c r="K443" s="253"/>
      <c r="L443" s="258"/>
      <c r="M443" s="259"/>
      <c r="N443" s="260"/>
      <c r="O443" s="260"/>
      <c r="P443" s="260"/>
      <c r="Q443" s="260"/>
      <c r="R443" s="260"/>
      <c r="S443" s="260"/>
      <c r="T443" s="26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2" t="s">
        <v>177</v>
      </c>
      <c r="AU443" s="262" t="s">
        <v>84</v>
      </c>
      <c r="AV443" s="15" t="s">
        <v>125</v>
      </c>
      <c r="AW443" s="15" t="s">
        <v>34</v>
      </c>
      <c r="AX443" s="15" t="s">
        <v>74</v>
      </c>
      <c r="AY443" s="262" t="s">
        <v>114</v>
      </c>
    </row>
    <row r="444" s="13" customFormat="1">
      <c r="A444" s="13"/>
      <c r="B444" s="231"/>
      <c r="C444" s="232"/>
      <c r="D444" s="212" t="s">
        <v>177</v>
      </c>
      <c r="E444" s="233" t="s">
        <v>19</v>
      </c>
      <c r="F444" s="234" t="s">
        <v>259</v>
      </c>
      <c r="G444" s="232"/>
      <c r="H444" s="233" t="s">
        <v>19</v>
      </c>
      <c r="I444" s="235"/>
      <c r="J444" s="232"/>
      <c r="K444" s="232"/>
      <c r="L444" s="236"/>
      <c r="M444" s="237"/>
      <c r="N444" s="238"/>
      <c r="O444" s="238"/>
      <c r="P444" s="238"/>
      <c r="Q444" s="238"/>
      <c r="R444" s="238"/>
      <c r="S444" s="238"/>
      <c r="T444" s="23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0" t="s">
        <v>177</v>
      </c>
      <c r="AU444" s="240" t="s">
        <v>84</v>
      </c>
      <c r="AV444" s="13" t="s">
        <v>82</v>
      </c>
      <c r="AW444" s="13" t="s">
        <v>34</v>
      </c>
      <c r="AX444" s="13" t="s">
        <v>74</v>
      </c>
      <c r="AY444" s="240" t="s">
        <v>114</v>
      </c>
    </row>
    <row r="445" s="14" customFormat="1">
      <c r="A445" s="14"/>
      <c r="B445" s="241"/>
      <c r="C445" s="242"/>
      <c r="D445" s="212" t="s">
        <v>177</v>
      </c>
      <c r="E445" s="243" t="s">
        <v>19</v>
      </c>
      <c r="F445" s="244" t="s">
        <v>260</v>
      </c>
      <c r="G445" s="242"/>
      <c r="H445" s="245">
        <v>6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1" t="s">
        <v>177</v>
      </c>
      <c r="AU445" s="251" t="s">
        <v>84</v>
      </c>
      <c r="AV445" s="14" t="s">
        <v>84</v>
      </c>
      <c r="AW445" s="14" t="s">
        <v>34</v>
      </c>
      <c r="AX445" s="14" t="s">
        <v>74</v>
      </c>
      <c r="AY445" s="251" t="s">
        <v>114</v>
      </c>
    </row>
    <row r="446" s="14" customFormat="1">
      <c r="A446" s="14"/>
      <c r="B446" s="241"/>
      <c r="C446" s="242"/>
      <c r="D446" s="212" t="s">
        <v>177</v>
      </c>
      <c r="E446" s="243" t="s">
        <v>19</v>
      </c>
      <c r="F446" s="244" t="s">
        <v>261</v>
      </c>
      <c r="G446" s="242"/>
      <c r="H446" s="245">
        <v>88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1" t="s">
        <v>177</v>
      </c>
      <c r="AU446" s="251" t="s">
        <v>84</v>
      </c>
      <c r="AV446" s="14" t="s">
        <v>84</v>
      </c>
      <c r="AW446" s="14" t="s">
        <v>34</v>
      </c>
      <c r="AX446" s="14" t="s">
        <v>74</v>
      </c>
      <c r="AY446" s="251" t="s">
        <v>114</v>
      </c>
    </row>
    <row r="447" s="14" customFormat="1">
      <c r="A447" s="14"/>
      <c r="B447" s="241"/>
      <c r="C447" s="242"/>
      <c r="D447" s="212" t="s">
        <v>177</v>
      </c>
      <c r="E447" s="243" t="s">
        <v>19</v>
      </c>
      <c r="F447" s="244" t="s">
        <v>262</v>
      </c>
      <c r="G447" s="242"/>
      <c r="H447" s="245">
        <v>40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1" t="s">
        <v>177</v>
      </c>
      <c r="AU447" s="251" t="s">
        <v>84</v>
      </c>
      <c r="AV447" s="14" t="s">
        <v>84</v>
      </c>
      <c r="AW447" s="14" t="s">
        <v>34</v>
      </c>
      <c r="AX447" s="14" t="s">
        <v>74</v>
      </c>
      <c r="AY447" s="251" t="s">
        <v>114</v>
      </c>
    </row>
    <row r="448" s="15" customFormat="1">
      <c r="A448" s="15"/>
      <c r="B448" s="252"/>
      <c r="C448" s="253"/>
      <c r="D448" s="212" t="s">
        <v>177</v>
      </c>
      <c r="E448" s="254" t="s">
        <v>19</v>
      </c>
      <c r="F448" s="255" t="s">
        <v>180</v>
      </c>
      <c r="G448" s="253"/>
      <c r="H448" s="256">
        <v>134</v>
      </c>
      <c r="I448" s="257"/>
      <c r="J448" s="253"/>
      <c r="K448" s="253"/>
      <c r="L448" s="258"/>
      <c r="M448" s="259"/>
      <c r="N448" s="260"/>
      <c r="O448" s="260"/>
      <c r="P448" s="260"/>
      <c r="Q448" s="260"/>
      <c r="R448" s="260"/>
      <c r="S448" s="260"/>
      <c r="T448" s="26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2" t="s">
        <v>177</v>
      </c>
      <c r="AU448" s="262" t="s">
        <v>84</v>
      </c>
      <c r="AV448" s="15" t="s">
        <v>125</v>
      </c>
      <c r="AW448" s="15" t="s">
        <v>34</v>
      </c>
      <c r="AX448" s="15" t="s">
        <v>74</v>
      </c>
      <c r="AY448" s="262" t="s">
        <v>114</v>
      </c>
    </row>
    <row r="449" s="16" customFormat="1">
      <c r="A449" s="16"/>
      <c r="B449" s="263"/>
      <c r="C449" s="264"/>
      <c r="D449" s="212" t="s">
        <v>177</v>
      </c>
      <c r="E449" s="265" t="s">
        <v>19</v>
      </c>
      <c r="F449" s="266" t="s">
        <v>186</v>
      </c>
      <c r="G449" s="264"/>
      <c r="H449" s="267">
        <v>384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2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73" t="s">
        <v>177</v>
      </c>
      <c r="AU449" s="273" t="s">
        <v>84</v>
      </c>
      <c r="AV449" s="16" t="s">
        <v>129</v>
      </c>
      <c r="AW449" s="16" t="s">
        <v>34</v>
      </c>
      <c r="AX449" s="16" t="s">
        <v>82</v>
      </c>
      <c r="AY449" s="273" t="s">
        <v>114</v>
      </c>
    </row>
    <row r="450" s="2" customFormat="1" ht="16.5" customHeight="1">
      <c r="A450" s="41"/>
      <c r="B450" s="42"/>
      <c r="C450" s="199" t="s">
        <v>522</v>
      </c>
      <c r="D450" s="199" t="s">
        <v>115</v>
      </c>
      <c r="E450" s="200" t="s">
        <v>523</v>
      </c>
      <c r="F450" s="201" t="s">
        <v>524</v>
      </c>
      <c r="G450" s="202" t="s">
        <v>195</v>
      </c>
      <c r="H450" s="203">
        <v>10</v>
      </c>
      <c r="I450" s="204"/>
      <c r="J450" s="205">
        <f>ROUND(I450*H450,2)</f>
        <v>0</v>
      </c>
      <c r="K450" s="201" t="s">
        <v>172</v>
      </c>
      <c r="L450" s="47"/>
      <c r="M450" s="206" t="s">
        <v>19</v>
      </c>
      <c r="N450" s="207" t="s">
        <v>45</v>
      </c>
      <c r="O450" s="87"/>
      <c r="P450" s="208">
        <f>O450*H450</f>
        <v>0</v>
      </c>
      <c r="Q450" s="208">
        <v>0.02989</v>
      </c>
      <c r="R450" s="208">
        <f>Q450*H450</f>
        <v>0.2989</v>
      </c>
      <c r="S450" s="208">
        <v>0</v>
      </c>
      <c r="T450" s="209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0" t="s">
        <v>129</v>
      </c>
      <c r="AT450" s="210" t="s">
        <v>115</v>
      </c>
      <c r="AU450" s="210" t="s">
        <v>84</v>
      </c>
      <c r="AY450" s="20" t="s">
        <v>114</v>
      </c>
      <c r="BE450" s="211">
        <f>IF(N450="základní",J450,0)</f>
        <v>0</v>
      </c>
      <c r="BF450" s="211">
        <f>IF(N450="snížená",J450,0)</f>
        <v>0</v>
      </c>
      <c r="BG450" s="211">
        <f>IF(N450="zákl. přenesená",J450,0)</f>
        <v>0</v>
      </c>
      <c r="BH450" s="211">
        <f>IF(N450="sníž. přenesená",J450,0)</f>
        <v>0</v>
      </c>
      <c r="BI450" s="211">
        <f>IF(N450="nulová",J450,0)</f>
        <v>0</v>
      </c>
      <c r="BJ450" s="20" t="s">
        <v>82</v>
      </c>
      <c r="BK450" s="211">
        <f>ROUND(I450*H450,2)</f>
        <v>0</v>
      </c>
      <c r="BL450" s="20" t="s">
        <v>129</v>
      </c>
      <c r="BM450" s="210" t="s">
        <v>525</v>
      </c>
    </row>
    <row r="451" s="2" customFormat="1">
      <c r="A451" s="41"/>
      <c r="B451" s="42"/>
      <c r="C451" s="43"/>
      <c r="D451" s="212" t="s">
        <v>121</v>
      </c>
      <c r="E451" s="43"/>
      <c r="F451" s="213" t="s">
        <v>526</v>
      </c>
      <c r="G451" s="43"/>
      <c r="H451" s="43"/>
      <c r="I451" s="214"/>
      <c r="J451" s="43"/>
      <c r="K451" s="43"/>
      <c r="L451" s="47"/>
      <c r="M451" s="215"/>
      <c r="N451" s="216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121</v>
      </c>
      <c r="AU451" s="20" t="s">
        <v>84</v>
      </c>
    </row>
    <row r="452" s="2" customFormat="1">
      <c r="A452" s="41"/>
      <c r="B452" s="42"/>
      <c r="C452" s="43"/>
      <c r="D452" s="229" t="s">
        <v>175</v>
      </c>
      <c r="E452" s="43"/>
      <c r="F452" s="230" t="s">
        <v>527</v>
      </c>
      <c r="G452" s="43"/>
      <c r="H452" s="43"/>
      <c r="I452" s="214"/>
      <c r="J452" s="43"/>
      <c r="K452" s="43"/>
      <c r="L452" s="47"/>
      <c r="M452" s="215"/>
      <c r="N452" s="216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175</v>
      </c>
      <c r="AU452" s="20" t="s">
        <v>84</v>
      </c>
    </row>
    <row r="453" s="14" customFormat="1">
      <c r="A453" s="14"/>
      <c r="B453" s="241"/>
      <c r="C453" s="242"/>
      <c r="D453" s="212" t="s">
        <v>177</v>
      </c>
      <c r="E453" s="243" t="s">
        <v>19</v>
      </c>
      <c r="F453" s="244" t="s">
        <v>528</v>
      </c>
      <c r="G453" s="242"/>
      <c r="H453" s="245">
        <v>10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1" t="s">
        <v>177</v>
      </c>
      <c r="AU453" s="251" t="s">
        <v>84</v>
      </c>
      <c r="AV453" s="14" t="s">
        <v>84</v>
      </c>
      <c r="AW453" s="14" t="s">
        <v>34</v>
      </c>
      <c r="AX453" s="14" t="s">
        <v>74</v>
      </c>
      <c r="AY453" s="251" t="s">
        <v>114</v>
      </c>
    </row>
    <row r="454" s="16" customFormat="1">
      <c r="A454" s="16"/>
      <c r="B454" s="263"/>
      <c r="C454" s="264"/>
      <c r="D454" s="212" t="s">
        <v>177</v>
      </c>
      <c r="E454" s="265" t="s">
        <v>19</v>
      </c>
      <c r="F454" s="266" t="s">
        <v>186</v>
      </c>
      <c r="G454" s="264"/>
      <c r="H454" s="267">
        <v>10</v>
      </c>
      <c r="I454" s="268"/>
      <c r="J454" s="264"/>
      <c r="K454" s="264"/>
      <c r="L454" s="269"/>
      <c r="M454" s="270"/>
      <c r="N454" s="271"/>
      <c r="O454" s="271"/>
      <c r="P454" s="271"/>
      <c r="Q454" s="271"/>
      <c r="R454" s="271"/>
      <c r="S454" s="271"/>
      <c r="T454" s="272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73" t="s">
        <v>177</v>
      </c>
      <c r="AU454" s="273" t="s">
        <v>84</v>
      </c>
      <c r="AV454" s="16" t="s">
        <v>129</v>
      </c>
      <c r="AW454" s="16" t="s">
        <v>34</v>
      </c>
      <c r="AX454" s="16" t="s">
        <v>82</v>
      </c>
      <c r="AY454" s="273" t="s">
        <v>114</v>
      </c>
    </row>
    <row r="455" s="11" customFormat="1" ht="22.8" customHeight="1">
      <c r="A455" s="11"/>
      <c r="B455" s="185"/>
      <c r="C455" s="186"/>
      <c r="D455" s="187" t="s">
        <v>73</v>
      </c>
      <c r="E455" s="227" t="s">
        <v>84</v>
      </c>
      <c r="F455" s="227" t="s">
        <v>529</v>
      </c>
      <c r="G455" s="186"/>
      <c r="H455" s="186"/>
      <c r="I455" s="189"/>
      <c r="J455" s="228">
        <f>BK455</f>
        <v>0</v>
      </c>
      <c r="K455" s="186"/>
      <c r="L455" s="191"/>
      <c r="M455" s="192"/>
      <c r="N455" s="193"/>
      <c r="O455" s="193"/>
      <c r="P455" s="194">
        <f>SUM(P456:P506)</f>
        <v>0</v>
      </c>
      <c r="Q455" s="193"/>
      <c r="R455" s="194">
        <f>SUM(R456:R506)</f>
        <v>22.687288680000002</v>
      </c>
      <c r="S455" s="193"/>
      <c r="T455" s="195">
        <f>SUM(T456:T506)</f>
        <v>0</v>
      </c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R455" s="196" t="s">
        <v>82</v>
      </c>
      <c r="AT455" s="197" t="s">
        <v>73</v>
      </c>
      <c r="AU455" s="197" t="s">
        <v>82</v>
      </c>
      <c r="AY455" s="196" t="s">
        <v>114</v>
      </c>
      <c r="BK455" s="198">
        <f>SUM(BK456:BK506)</f>
        <v>0</v>
      </c>
    </row>
    <row r="456" s="2" customFormat="1" ht="16.5" customHeight="1">
      <c r="A456" s="41"/>
      <c r="B456" s="42"/>
      <c r="C456" s="199" t="s">
        <v>530</v>
      </c>
      <c r="D456" s="199" t="s">
        <v>115</v>
      </c>
      <c r="E456" s="200" t="s">
        <v>531</v>
      </c>
      <c r="F456" s="201" t="s">
        <v>532</v>
      </c>
      <c r="G456" s="202" t="s">
        <v>281</v>
      </c>
      <c r="H456" s="203">
        <v>140.59999999999999</v>
      </c>
      <c r="I456" s="204"/>
      <c r="J456" s="205">
        <f>ROUND(I456*H456,2)</f>
        <v>0</v>
      </c>
      <c r="K456" s="201" t="s">
        <v>172</v>
      </c>
      <c r="L456" s="47"/>
      <c r="M456" s="206" t="s">
        <v>19</v>
      </c>
      <c r="N456" s="207" t="s">
        <v>45</v>
      </c>
      <c r="O456" s="87"/>
      <c r="P456" s="208">
        <f>O456*H456</f>
        <v>0</v>
      </c>
      <c r="Q456" s="208">
        <v>0</v>
      </c>
      <c r="R456" s="208">
        <f>Q456*H456</f>
        <v>0</v>
      </c>
      <c r="S456" s="208">
        <v>0</v>
      </c>
      <c r="T456" s="209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0" t="s">
        <v>129</v>
      </c>
      <c r="AT456" s="210" t="s">
        <v>115</v>
      </c>
      <c r="AU456" s="210" t="s">
        <v>84</v>
      </c>
      <c r="AY456" s="20" t="s">
        <v>114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20" t="s">
        <v>82</v>
      </c>
      <c r="BK456" s="211">
        <f>ROUND(I456*H456,2)</f>
        <v>0</v>
      </c>
      <c r="BL456" s="20" t="s">
        <v>129</v>
      </c>
      <c r="BM456" s="210" t="s">
        <v>533</v>
      </c>
    </row>
    <row r="457" s="2" customFormat="1">
      <c r="A457" s="41"/>
      <c r="B457" s="42"/>
      <c r="C457" s="43"/>
      <c r="D457" s="212" t="s">
        <v>121</v>
      </c>
      <c r="E457" s="43"/>
      <c r="F457" s="213" t="s">
        <v>534</v>
      </c>
      <c r="G457" s="43"/>
      <c r="H457" s="43"/>
      <c r="I457" s="214"/>
      <c r="J457" s="43"/>
      <c r="K457" s="43"/>
      <c r="L457" s="47"/>
      <c r="M457" s="215"/>
      <c r="N457" s="216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121</v>
      </c>
      <c r="AU457" s="20" t="s">
        <v>84</v>
      </c>
    </row>
    <row r="458" s="2" customFormat="1">
      <c r="A458" s="41"/>
      <c r="B458" s="42"/>
      <c r="C458" s="43"/>
      <c r="D458" s="229" t="s">
        <v>175</v>
      </c>
      <c r="E458" s="43"/>
      <c r="F458" s="230" t="s">
        <v>535</v>
      </c>
      <c r="G458" s="43"/>
      <c r="H458" s="43"/>
      <c r="I458" s="214"/>
      <c r="J458" s="43"/>
      <c r="K458" s="43"/>
      <c r="L458" s="47"/>
      <c r="M458" s="215"/>
      <c r="N458" s="216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175</v>
      </c>
      <c r="AU458" s="20" t="s">
        <v>84</v>
      </c>
    </row>
    <row r="459" s="13" customFormat="1">
      <c r="A459" s="13"/>
      <c r="B459" s="231"/>
      <c r="C459" s="232"/>
      <c r="D459" s="212" t="s">
        <v>177</v>
      </c>
      <c r="E459" s="233" t="s">
        <v>19</v>
      </c>
      <c r="F459" s="234" t="s">
        <v>536</v>
      </c>
      <c r="G459" s="232"/>
      <c r="H459" s="233" t="s">
        <v>19</v>
      </c>
      <c r="I459" s="235"/>
      <c r="J459" s="232"/>
      <c r="K459" s="232"/>
      <c r="L459" s="236"/>
      <c r="M459" s="237"/>
      <c r="N459" s="238"/>
      <c r="O459" s="238"/>
      <c r="P459" s="238"/>
      <c r="Q459" s="238"/>
      <c r="R459" s="238"/>
      <c r="S459" s="238"/>
      <c r="T459" s="23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0" t="s">
        <v>177</v>
      </c>
      <c r="AU459" s="240" t="s">
        <v>84</v>
      </c>
      <c r="AV459" s="13" t="s">
        <v>82</v>
      </c>
      <c r="AW459" s="13" t="s">
        <v>34</v>
      </c>
      <c r="AX459" s="13" t="s">
        <v>74</v>
      </c>
      <c r="AY459" s="240" t="s">
        <v>114</v>
      </c>
    </row>
    <row r="460" s="14" customFormat="1">
      <c r="A460" s="14"/>
      <c r="B460" s="241"/>
      <c r="C460" s="242"/>
      <c r="D460" s="212" t="s">
        <v>177</v>
      </c>
      <c r="E460" s="243" t="s">
        <v>19</v>
      </c>
      <c r="F460" s="244" t="s">
        <v>537</v>
      </c>
      <c r="G460" s="242"/>
      <c r="H460" s="245">
        <v>66.599999999999994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177</v>
      </c>
      <c r="AU460" s="251" t="s">
        <v>84</v>
      </c>
      <c r="AV460" s="14" t="s">
        <v>84</v>
      </c>
      <c r="AW460" s="14" t="s">
        <v>34</v>
      </c>
      <c r="AX460" s="14" t="s">
        <v>74</v>
      </c>
      <c r="AY460" s="251" t="s">
        <v>114</v>
      </c>
    </row>
    <row r="461" s="14" customFormat="1">
      <c r="A461" s="14"/>
      <c r="B461" s="241"/>
      <c r="C461" s="242"/>
      <c r="D461" s="212" t="s">
        <v>177</v>
      </c>
      <c r="E461" s="243" t="s">
        <v>19</v>
      </c>
      <c r="F461" s="244" t="s">
        <v>538</v>
      </c>
      <c r="G461" s="242"/>
      <c r="H461" s="245">
        <v>74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1" t="s">
        <v>177</v>
      </c>
      <c r="AU461" s="251" t="s">
        <v>84</v>
      </c>
      <c r="AV461" s="14" t="s">
        <v>84</v>
      </c>
      <c r="AW461" s="14" t="s">
        <v>34</v>
      </c>
      <c r="AX461" s="14" t="s">
        <v>74</v>
      </c>
      <c r="AY461" s="251" t="s">
        <v>114</v>
      </c>
    </row>
    <row r="462" s="16" customFormat="1">
      <c r="A462" s="16"/>
      <c r="B462" s="263"/>
      <c r="C462" s="264"/>
      <c r="D462" s="212" t="s">
        <v>177</v>
      </c>
      <c r="E462" s="265" t="s">
        <v>19</v>
      </c>
      <c r="F462" s="266" t="s">
        <v>186</v>
      </c>
      <c r="G462" s="264"/>
      <c r="H462" s="267">
        <v>140.59999999999999</v>
      </c>
      <c r="I462" s="268"/>
      <c r="J462" s="264"/>
      <c r="K462" s="264"/>
      <c r="L462" s="269"/>
      <c r="M462" s="270"/>
      <c r="N462" s="271"/>
      <c r="O462" s="271"/>
      <c r="P462" s="271"/>
      <c r="Q462" s="271"/>
      <c r="R462" s="271"/>
      <c r="S462" s="271"/>
      <c r="T462" s="272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3" t="s">
        <v>177</v>
      </c>
      <c r="AU462" s="273" t="s">
        <v>84</v>
      </c>
      <c r="AV462" s="16" t="s">
        <v>129</v>
      </c>
      <c r="AW462" s="16" t="s">
        <v>34</v>
      </c>
      <c r="AX462" s="16" t="s">
        <v>82</v>
      </c>
      <c r="AY462" s="273" t="s">
        <v>114</v>
      </c>
    </row>
    <row r="463" s="2" customFormat="1" ht="16.5" customHeight="1">
      <c r="A463" s="41"/>
      <c r="B463" s="42"/>
      <c r="C463" s="199" t="s">
        <v>539</v>
      </c>
      <c r="D463" s="199" t="s">
        <v>115</v>
      </c>
      <c r="E463" s="200" t="s">
        <v>540</v>
      </c>
      <c r="F463" s="201" t="s">
        <v>541</v>
      </c>
      <c r="G463" s="202" t="s">
        <v>171</v>
      </c>
      <c r="H463" s="203">
        <v>988</v>
      </c>
      <c r="I463" s="204"/>
      <c r="J463" s="205">
        <f>ROUND(I463*H463,2)</f>
        <v>0</v>
      </c>
      <c r="K463" s="201" t="s">
        <v>172</v>
      </c>
      <c r="L463" s="47"/>
      <c r="M463" s="206" t="s">
        <v>19</v>
      </c>
      <c r="N463" s="207" t="s">
        <v>45</v>
      </c>
      <c r="O463" s="87"/>
      <c r="P463" s="208">
        <f>O463*H463</f>
        <v>0</v>
      </c>
      <c r="Q463" s="208">
        <v>0.00031</v>
      </c>
      <c r="R463" s="208">
        <f>Q463*H463</f>
        <v>0.30628</v>
      </c>
      <c r="S463" s="208">
        <v>0</v>
      </c>
      <c r="T463" s="209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0" t="s">
        <v>129</v>
      </c>
      <c r="AT463" s="210" t="s">
        <v>115</v>
      </c>
      <c r="AU463" s="210" t="s">
        <v>84</v>
      </c>
      <c r="AY463" s="20" t="s">
        <v>114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20" t="s">
        <v>82</v>
      </c>
      <c r="BK463" s="211">
        <f>ROUND(I463*H463,2)</f>
        <v>0</v>
      </c>
      <c r="BL463" s="20" t="s">
        <v>129</v>
      </c>
      <c r="BM463" s="210" t="s">
        <v>542</v>
      </c>
    </row>
    <row r="464" s="2" customFormat="1">
      <c r="A464" s="41"/>
      <c r="B464" s="42"/>
      <c r="C464" s="43"/>
      <c r="D464" s="212" t="s">
        <v>121</v>
      </c>
      <c r="E464" s="43"/>
      <c r="F464" s="213" t="s">
        <v>543</v>
      </c>
      <c r="G464" s="43"/>
      <c r="H464" s="43"/>
      <c r="I464" s="214"/>
      <c r="J464" s="43"/>
      <c r="K464" s="43"/>
      <c r="L464" s="47"/>
      <c r="M464" s="215"/>
      <c r="N464" s="216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121</v>
      </c>
      <c r="AU464" s="20" t="s">
        <v>84</v>
      </c>
    </row>
    <row r="465" s="2" customFormat="1">
      <c r="A465" s="41"/>
      <c r="B465" s="42"/>
      <c r="C465" s="43"/>
      <c r="D465" s="229" t="s">
        <v>175</v>
      </c>
      <c r="E465" s="43"/>
      <c r="F465" s="230" t="s">
        <v>544</v>
      </c>
      <c r="G465" s="43"/>
      <c r="H465" s="43"/>
      <c r="I465" s="214"/>
      <c r="J465" s="43"/>
      <c r="K465" s="43"/>
      <c r="L465" s="47"/>
      <c r="M465" s="215"/>
      <c r="N465" s="216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175</v>
      </c>
      <c r="AU465" s="20" t="s">
        <v>84</v>
      </c>
    </row>
    <row r="466" s="14" customFormat="1">
      <c r="A466" s="14"/>
      <c r="B466" s="241"/>
      <c r="C466" s="242"/>
      <c r="D466" s="212" t="s">
        <v>177</v>
      </c>
      <c r="E466" s="243" t="s">
        <v>19</v>
      </c>
      <c r="F466" s="244" t="s">
        <v>545</v>
      </c>
      <c r="G466" s="242"/>
      <c r="H466" s="245">
        <v>468</v>
      </c>
      <c r="I466" s="246"/>
      <c r="J466" s="242"/>
      <c r="K466" s="242"/>
      <c r="L466" s="247"/>
      <c r="M466" s="248"/>
      <c r="N466" s="249"/>
      <c r="O466" s="249"/>
      <c r="P466" s="249"/>
      <c r="Q466" s="249"/>
      <c r="R466" s="249"/>
      <c r="S466" s="249"/>
      <c r="T466" s="25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1" t="s">
        <v>177</v>
      </c>
      <c r="AU466" s="251" t="s">
        <v>84</v>
      </c>
      <c r="AV466" s="14" t="s">
        <v>84</v>
      </c>
      <c r="AW466" s="14" t="s">
        <v>34</v>
      </c>
      <c r="AX466" s="14" t="s">
        <v>74</v>
      </c>
      <c r="AY466" s="251" t="s">
        <v>114</v>
      </c>
    </row>
    <row r="467" s="14" customFormat="1">
      <c r="A467" s="14"/>
      <c r="B467" s="241"/>
      <c r="C467" s="242"/>
      <c r="D467" s="212" t="s">
        <v>177</v>
      </c>
      <c r="E467" s="243" t="s">
        <v>19</v>
      </c>
      <c r="F467" s="244" t="s">
        <v>546</v>
      </c>
      <c r="G467" s="242"/>
      <c r="H467" s="245">
        <v>520</v>
      </c>
      <c r="I467" s="246"/>
      <c r="J467" s="242"/>
      <c r="K467" s="242"/>
      <c r="L467" s="247"/>
      <c r="M467" s="248"/>
      <c r="N467" s="249"/>
      <c r="O467" s="249"/>
      <c r="P467" s="249"/>
      <c r="Q467" s="249"/>
      <c r="R467" s="249"/>
      <c r="S467" s="249"/>
      <c r="T467" s="25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1" t="s">
        <v>177</v>
      </c>
      <c r="AU467" s="251" t="s">
        <v>84</v>
      </c>
      <c r="AV467" s="14" t="s">
        <v>84</v>
      </c>
      <c r="AW467" s="14" t="s">
        <v>34</v>
      </c>
      <c r="AX467" s="14" t="s">
        <v>74</v>
      </c>
      <c r="AY467" s="251" t="s">
        <v>114</v>
      </c>
    </row>
    <row r="468" s="16" customFormat="1">
      <c r="A468" s="16"/>
      <c r="B468" s="263"/>
      <c r="C468" s="264"/>
      <c r="D468" s="212" t="s">
        <v>177</v>
      </c>
      <c r="E468" s="265" t="s">
        <v>19</v>
      </c>
      <c r="F468" s="266" t="s">
        <v>186</v>
      </c>
      <c r="G468" s="264"/>
      <c r="H468" s="267">
        <v>988</v>
      </c>
      <c r="I468" s="268"/>
      <c r="J468" s="264"/>
      <c r="K468" s="264"/>
      <c r="L468" s="269"/>
      <c r="M468" s="270"/>
      <c r="N468" s="271"/>
      <c r="O468" s="271"/>
      <c r="P468" s="271"/>
      <c r="Q468" s="271"/>
      <c r="R468" s="271"/>
      <c r="S468" s="271"/>
      <c r="T468" s="272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73" t="s">
        <v>177</v>
      </c>
      <c r="AU468" s="273" t="s">
        <v>84</v>
      </c>
      <c r="AV468" s="16" t="s">
        <v>129</v>
      </c>
      <c r="AW468" s="16" t="s">
        <v>34</v>
      </c>
      <c r="AX468" s="16" t="s">
        <v>82</v>
      </c>
      <c r="AY468" s="273" t="s">
        <v>114</v>
      </c>
    </row>
    <row r="469" s="2" customFormat="1" ht="16.5" customHeight="1">
      <c r="A469" s="41"/>
      <c r="B469" s="42"/>
      <c r="C469" s="274" t="s">
        <v>547</v>
      </c>
      <c r="D469" s="274" t="s">
        <v>491</v>
      </c>
      <c r="E469" s="275" t="s">
        <v>548</v>
      </c>
      <c r="F469" s="276" t="s">
        <v>549</v>
      </c>
      <c r="G469" s="277" t="s">
        <v>171</v>
      </c>
      <c r="H469" s="278">
        <v>1170.2860000000001</v>
      </c>
      <c r="I469" s="279"/>
      <c r="J469" s="280">
        <f>ROUND(I469*H469,2)</f>
        <v>0</v>
      </c>
      <c r="K469" s="276" t="s">
        <v>172</v>
      </c>
      <c r="L469" s="281"/>
      <c r="M469" s="282" t="s">
        <v>19</v>
      </c>
      <c r="N469" s="283" t="s">
        <v>45</v>
      </c>
      <c r="O469" s="87"/>
      <c r="P469" s="208">
        <f>O469*H469</f>
        <v>0</v>
      </c>
      <c r="Q469" s="208">
        <v>0.00029999999999999997</v>
      </c>
      <c r="R469" s="208">
        <f>Q469*H469</f>
        <v>0.3510858</v>
      </c>
      <c r="S469" s="208">
        <v>0</v>
      </c>
      <c r="T469" s="209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0" t="s">
        <v>144</v>
      </c>
      <c r="AT469" s="210" t="s">
        <v>491</v>
      </c>
      <c r="AU469" s="210" t="s">
        <v>84</v>
      </c>
      <c r="AY469" s="20" t="s">
        <v>114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20" t="s">
        <v>82</v>
      </c>
      <c r="BK469" s="211">
        <f>ROUND(I469*H469,2)</f>
        <v>0</v>
      </c>
      <c r="BL469" s="20" t="s">
        <v>129</v>
      </c>
      <c r="BM469" s="210" t="s">
        <v>550</v>
      </c>
    </row>
    <row r="470" s="2" customFormat="1">
      <c r="A470" s="41"/>
      <c r="B470" s="42"/>
      <c r="C470" s="43"/>
      <c r="D470" s="212" t="s">
        <v>121</v>
      </c>
      <c r="E470" s="43"/>
      <c r="F470" s="213" t="s">
        <v>549</v>
      </c>
      <c r="G470" s="43"/>
      <c r="H470" s="43"/>
      <c r="I470" s="214"/>
      <c r="J470" s="43"/>
      <c r="K470" s="43"/>
      <c r="L470" s="47"/>
      <c r="M470" s="215"/>
      <c r="N470" s="216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121</v>
      </c>
      <c r="AU470" s="20" t="s">
        <v>84</v>
      </c>
    </row>
    <row r="471" s="14" customFormat="1">
      <c r="A471" s="14"/>
      <c r="B471" s="241"/>
      <c r="C471" s="242"/>
      <c r="D471" s="212" t="s">
        <v>177</v>
      </c>
      <c r="E471" s="243" t="s">
        <v>19</v>
      </c>
      <c r="F471" s="244" t="s">
        <v>551</v>
      </c>
      <c r="G471" s="242"/>
      <c r="H471" s="245">
        <v>988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1" t="s">
        <v>177</v>
      </c>
      <c r="AU471" s="251" t="s">
        <v>84</v>
      </c>
      <c r="AV471" s="14" t="s">
        <v>84</v>
      </c>
      <c r="AW471" s="14" t="s">
        <v>34</v>
      </c>
      <c r="AX471" s="14" t="s">
        <v>74</v>
      </c>
      <c r="AY471" s="251" t="s">
        <v>114</v>
      </c>
    </row>
    <row r="472" s="16" customFormat="1">
      <c r="A472" s="16"/>
      <c r="B472" s="263"/>
      <c r="C472" s="264"/>
      <c r="D472" s="212" t="s">
        <v>177</v>
      </c>
      <c r="E472" s="265" t="s">
        <v>19</v>
      </c>
      <c r="F472" s="266" t="s">
        <v>186</v>
      </c>
      <c r="G472" s="264"/>
      <c r="H472" s="267">
        <v>988</v>
      </c>
      <c r="I472" s="268"/>
      <c r="J472" s="264"/>
      <c r="K472" s="264"/>
      <c r="L472" s="269"/>
      <c r="M472" s="270"/>
      <c r="N472" s="271"/>
      <c r="O472" s="271"/>
      <c r="P472" s="271"/>
      <c r="Q472" s="271"/>
      <c r="R472" s="271"/>
      <c r="S472" s="271"/>
      <c r="T472" s="272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73" t="s">
        <v>177</v>
      </c>
      <c r="AU472" s="273" t="s">
        <v>84</v>
      </c>
      <c r="AV472" s="16" t="s">
        <v>129</v>
      </c>
      <c r="AW472" s="16" t="s">
        <v>34</v>
      </c>
      <c r="AX472" s="16" t="s">
        <v>82</v>
      </c>
      <c r="AY472" s="273" t="s">
        <v>114</v>
      </c>
    </row>
    <row r="473" s="14" customFormat="1">
      <c r="A473" s="14"/>
      <c r="B473" s="241"/>
      <c r="C473" s="242"/>
      <c r="D473" s="212" t="s">
        <v>177</v>
      </c>
      <c r="E473" s="242"/>
      <c r="F473" s="244" t="s">
        <v>552</v>
      </c>
      <c r="G473" s="242"/>
      <c r="H473" s="245">
        <v>1170.2860000000001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1" t="s">
        <v>177</v>
      </c>
      <c r="AU473" s="251" t="s">
        <v>84</v>
      </c>
      <c r="AV473" s="14" t="s">
        <v>84</v>
      </c>
      <c r="AW473" s="14" t="s">
        <v>4</v>
      </c>
      <c r="AX473" s="14" t="s">
        <v>82</v>
      </c>
      <c r="AY473" s="251" t="s">
        <v>114</v>
      </c>
    </row>
    <row r="474" s="2" customFormat="1" ht="16.5" customHeight="1">
      <c r="A474" s="41"/>
      <c r="B474" s="42"/>
      <c r="C474" s="199" t="s">
        <v>553</v>
      </c>
      <c r="D474" s="199" t="s">
        <v>115</v>
      </c>
      <c r="E474" s="200" t="s">
        <v>554</v>
      </c>
      <c r="F474" s="201" t="s">
        <v>555</v>
      </c>
      <c r="G474" s="202" t="s">
        <v>281</v>
      </c>
      <c r="H474" s="203">
        <v>11.4</v>
      </c>
      <c r="I474" s="204"/>
      <c r="J474" s="205">
        <f>ROUND(I474*H474,2)</f>
        <v>0</v>
      </c>
      <c r="K474" s="201" t="s">
        <v>172</v>
      </c>
      <c r="L474" s="47"/>
      <c r="M474" s="206" t="s">
        <v>19</v>
      </c>
      <c r="N474" s="207" t="s">
        <v>45</v>
      </c>
      <c r="O474" s="87"/>
      <c r="P474" s="208">
        <f>O474*H474</f>
        <v>0</v>
      </c>
      <c r="Q474" s="208">
        <v>1.6299999999999999</v>
      </c>
      <c r="R474" s="208">
        <f>Q474*H474</f>
        <v>18.582000000000001</v>
      </c>
      <c r="S474" s="208">
        <v>0</v>
      </c>
      <c r="T474" s="209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0" t="s">
        <v>129</v>
      </c>
      <c r="AT474" s="210" t="s">
        <v>115</v>
      </c>
      <c r="AU474" s="210" t="s">
        <v>84</v>
      </c>
      <c r="AY474" s="20" t="s">
        <v>114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20" t="s">
        <v>82</v>
      </c>
      <c r="BK474" s="211">
        <f>ROUND(I474*H474,2)</f>
        <v>0</v>
      </c>
      <c r="BL474" s="20" t="s">
        <v>129</v>
      </c>
      <c r="BM474" s="210" t="s">
        <v>556</v>
      </c>
    </row>
    <row r="475" s="2" customFormat="1">
      <c r="A475" s="41"/>
      <c r="B475" s="42"/>
      <c r="C475" s="43"/>
      <c r="D475" s="212" t="s">
        <v>121</v>
      </c>
      <c r="E475" s="43"/>
      <c r="F475" s="213" t="s">
        <v>555</v>
      </c>
      <c r="G475" s="43"/>
      <c r="H475" s="43"/>
      <c r="I475" s="214"/>
      <c r="J475" s="43"/>
      <c r="K475" s="43"/>
      <c r="L475" s="47"/>
      <c r="M475" s="215"/>
      <c r="N475" s="216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121</v>
      </c>
      <c r="AU475" s="20" t="s">
        <v>84</v>
      </c>
    </row>
    <row r="476" s="2" customFormat="1">
      <c r="A476" s="41"/>
      <c r="B476" s="42"/>
      <c r="C476" s="43"/>
      <c r="D476" s="229" t="s">
        <v>175</v>
      </c>
      <c r="E476" s="43"/>
      <c r="F476" s="230" t="s">
        <v>557</v>
      </c>
      <c r="G476" s="43"/>
      <c r="H476" s="43"/>
      <c r="I476" s="214"/>
      <c r="J476" s="43"/>
      <c r="K476" s="43"/>
      <c r="L476" s="47"/>
      <c r="M476" s="215"/>
      <c r="N476" s="216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175</v>
      </c>
      <c r="AU476" s="20" t="s">
        <v>84</v>
      </c>
    </row>
    <row r="477" s="14" customFormat="1">
      <c r="A477" s="14"/>
      <c r="B477" s="241"/>
      <c r="C477" s="242"/>
      <c r="D477" s="212" t="s">
        <v>177</v>
      </c>
      <c r="E477" s="243" t="s">
        <v>19</v>
      </c>
      <c r="F477" s="244" t="s">
        <v>558</v>
      </c>
      <c r="G477" s="242"/>
      <c r="H477" s="245">
        <v>5.4000000000000004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1" t="s">
        <v>177</v>
      </c>
      <c r="AU477" s="251" t="s">
        <v>84</v>
      </c>
      <c r="AV477" s="14" t="s">
        <v>84</v>
      </c>
      <c r="AW477" s="14" t="s">
        <v>34</v>
      </c>
      <c r="AX477" s="14" t="s">
        <v>74</v>
      </c>
      <c r="AY477" s="251" t="s">
        <v>114</v>
      </c>
    </row>
    <row r="478" s="14" customFormat="1">
      <c r="A478" s="14"/>
      <c r="B478" s="241"/>
      <c r="C478" s="242"/>
      <c r="D478" s="212" t="s">
        <v>177</v>
      </c>
      <c r="E478" s="243" t="s">
        <v>19</v>
      </c>
      <c r="F478" s="244" t="s">
        <v>559</v>
      </c>
      <c r="G478" s="242"/>
      <c r="H478" s="245">
        <v>6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1" t="s">
        <v>177</v>
      </c>
      <c r="AU478" s="251" t="s">
        <v>84</v>
      </c>
      <c r="AV478" s="14" t="s">
        <v>84</v>
      </c>
      <c r="AW478" s="14" t="s">
        <v>34</v>
      </c>
      <c r="AX478" s="14" t="s">
        <v>74</v>
      </c>
      <c r="AY478" s="251" t="s">
        <v>114</v>
      </c>
    </row>
    <row r="479" s="16" customFormat="1">
      <c r="A479" s="16"/>
      <c r="B479" s="263"/>
      <c r="C479" s="264"/>
      <c r="D479" s="212" t="s">
        <v>177</v>
      </c>
      <c r="E479" s="265" t="s">
        <v>19</v>
      </c>
      <c r="F479" s="266" t="s">
        <v>186</v>
      </c>
      <c r="G479" s="264"/>
      <c r="H479" s="267">
        <v>11.4</v>
      </c>
      <c r="I479" s="268"/>
      <c r="J479" s="264"/>
      <c r="K479" s="264"/>
      <c r="L479" s="269"/>
      <c r="M479" s="270"/>
      <c r="N479" s="271"/>
      <c r="O479" s="271"/>
      <c r="P479" s="271"/>
      <c r="Q479" s="271"/>
      <c r="R479" s="271"/>
      <c r="S479" s="271"/>
      <c r="T479" s="272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73" t="s">
        <v>177</v>
      </c>
      <c r="AU479" s="273" t="s">
        <v>84</v>
      </c>
      <c r="AV479" s="16" t="s">
        <v>129</v>
      </c>
      <c r="AW479" s="16" t="s">
        <v>34</v>
      </c>
      <c r="AX479" s="16" t="s">
        <v>82</v>
      </c>
      <c r="AY479" s="273" t="s">
        <v>114</v>
      </c>
    </row>
    <row r="480" s="2" customFormat="1" ht="16.5" customHeight="1">
      <c r="A480" s="41"/>
      <c r="B480" s="42"/>
      <c r="C480" s="199" t="s">
        <v>560</v>
      </c>
      <c r="D480" s="199" t="s">
        <v>115</v>
      </c>
      <c r="E480" s="200" t="s">
        <v>561</v>
      </c>
      <c r="F480" s="201" t="s">
        <v>562</v>
      </c>
      <c r="G480" s="202" t="s">
        <v>246</v>
      </c>
      <c r="H480" s="203">
        <v>380</v>
      </c>
      <c r="I480" s="204"/>
      <c r="J480" s="205">
        <f>ROUND(I480*H480,2)</f>
        <v>0</v>
      </c>
      <c r="K480" s="201" t="s">
        <v>172</v>
      </c>
      <c r="L480" s="47"/>
      <c r="M480" s="206" t="s">
        <v>19</v>
      </c>
      <c r="N480" s="207" t="s">
        <v>45</v>
      </c>
      <c r="O480" s="87"/>
      <c r="P480" s="208">
        <f>O480*H480</f>
        <v>0</v>
      </c>
      <c r="Q480" s="208">
        <v>0.00048999999999999998</v>
      </c>
      <c r="R480" s="208">
        <f>Q480*H480</f>
        <v>0.1862</v>
      </c>
      <c r="S480" s="208">
        <v>0</v>
      </c>
      <c r="T480" s="209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0" t="s">
        <v>129</v>
      </c>
      <c r="AT480" s="210" t="s">
        <v>115</v>
      </c>
      <c r="AU480" s="210" t="s">
        <v>84</v>
      </c>
      <c r="AY480" s="20" t="s">
        <v>114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20" t="s">
        <v>82</v>
      </c>
      <c r="BK480" s="211">
        <f>ROUND(I480*H480,2)</f>
        <v>0</v>
      </c>
      <c r="BL480" s="20" t="s">
        <v>129</v>
      </c>
      <c r="BM480" s="210" t="s">
        <v>563</v>
      </c>
    </row>
    <row r="481" s="2" customFormat="1">
      <c r="A481" s="41"/>
      <c r="B481" s="42"/>
      <c r="C481" s="43"/>
      <c r="D481" s="212" t="s">
        <v>121</v>
      </c>
      <c r="E481" s="43"/>
      <c r="F481" s="213" t="s">
        <v>564</v>
      </c>
      <c r="G481" s="43"/>
      <c r="H481" s="43"/>
      <c r="I481" s="214"/>
      <c r="J481" s="43"/>
      <c r="K481" s="43"/>
      <c r="L481" s="47"/>
      <c r="M481" s="215"/>
      <c r="N481" s="216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121</v>
      </c>
      <c r="AU481" s="20" t="s">
        <v>84</v>
      </c>
    </row>
    <row r="482" s="2" customFormat="1">
      <c r="A482" s="41"/>
      <c r="B482" s="42"/>
      <c r="C482" s="43"/>
      <c r="D482" s="229" t="s">
        <v>175</v>
      </c>
      <c r="E482" s="43"/>
      <c r="F482" s="230" t="s">
        <v>565</v>
      </c>
      <c r="G482" s="43"/>
      <c r="H482" s="43"/>
      <c r="I482" s="214"/>
      <c r="J482" s="43"/>
      <c r="K482" s="43"/>
      <c r="L482" s="47"/>
      <c r="M482" s="215"/>
      <c r="N482" s="216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175</v>
      </c>
      <c r="AU482" s="20" t="s">
        <v>84</v>
      </c>
    </row>
    <row r="483" s="14" customFormat="1">
      <c r="A483" s="14"/>
      <c r="B483" s="241"/>
      <c r="C483" s="242"/>
      <c r="D483" s="212" t="s">
        <v>177</v>
      </c>
      <c r="E483" s="243" t="s">
        <v>19</v>
      </c>
      <c r="F483" s="244" t="s">
        <v>566</v>
      </c>
      <c r="G483" s="242"/>
      <c r="H483" s="245">
        <v>180</v>
      </c>
      <c r="I483" s="246"/>
      <c r="J483" s="242"/>
      <c r="K483" s="242"/>
      <c r="L483" s="247"/>
      <c r="M483" s="248"/>
      <c r="N483" s="249"/>
      <c r="O483" s="249"/>
      <c r="P483" s="249"/>
      <c r="Q483" s="249"/>
      <c r="R483" s="249"/>
      <c r="S483" s="249"/>
      <c r="T483" s="25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1" t="s">
        <v>177</v>
      </c>
      <c r="AU483" s="251" t="s">
        <v>84</v>
      </c>
      <c r="AV483" s="14" t="s">
        <v>84</v>
      </c>
      <c r="AW483" s="14" t="s">
        <v>34</v>
      </c>
      <c r="AX483" s="14" t="s">
        <v>74</v>
      </c>
      <c r="AY483" s="251" t="s">
        <v>114</v>
      </c>
    </row>
    <row r="484" s="14" customFormat="1">
      <c r="A484" s="14"/>
      <c r="B484" s="241"/>
      <c r="C484" s="242"/>
      <c r="D484" s="212" t="s">
        <v>177</v>
      </c>
      <c r="E484" s="243" t="s">
        <v>19</v>
      </c>
      <c r="F484" s="244" t="s">
        <v>567</v>
      </c>
      <c r="G484" s="242"/>
      <c r="H484" s="245">
        <v>200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1" t="s">
        <v>177</v>
      </c>
      <c r="AU484" s="251" t="s">
        <v>84</v>
      </c>
      <c r="AV484" s="14" t="s">
        <v>84</v>
      </c>
      <c r="AW484" s="14" t="s">
        <v>34</v>
      </c>
      <c r="AX484" s="14" t="s">
        <v>74</v>
      </c>
      <c r="AY484" s="251" t="s">
        <v>114</v>
      </c>
    </row>
    <row r="485" s="16" customFormat="1">
      <c r="A485" s="16"/>
      <c r="B485" s="263"/>
      <c r="C485" s="264"/>
      <c r="D485" s="212" t="s">
        <v>177</v>
      </c>
      <c r="E485" s="265" t="s">
        <v>19</v>
      </c>
      <c r="F485" s="266" t="s">
        <v>186</v>
      </c>
      <c r="G485" s="264"/>
      <c r="H485" s="267">
        <v>380</v>
      </c>
      <c r="I485" s="268"/>
      <c r="J485" s="264"/>
      <c r="K485" s="264"/>
      <c r="L485" s="269"/>
      <c r="M485" s="270"/>
      <c r="N485" s="271"/>
      <c r="O485" s="271"/>
      <c r="P485" s="271"/>
      <c r="Q485" s="271"/>
      <c r="R485" s="271"/>
      <c r="S485" s="271"/>
      <c r="T485" s="272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73" t="s">
        <v>177</v>
      </c>
      <c r="AU485" s="273" t="s">
        <v>84</v>
      </c>
      <c r="AV485" s="16" t="s">
        <v>129</v>
      </c>
      <c r="AW485" s="16" t="s">
        <v>34</v>
      </c>
      <c r="AX485" s="16" t="s">
        <v>82</v>
      </c>
      <c r="AY485" s="273" t="s">
        <v>114</v>
      </c>
    </row>
    <row r="486" s="2" customFormat="1" ht="16.5" customHeight="1">
      <c r="A486" s="41"/>
      <c r="B486" s="42"/>
      <c r="C486" s="199" t="s">
        <v>568</v>
      </c>
      <c r="D486" s="199" t="s">
        <v>115</v>
      </c>
      <c r="E486" s="200" t="s">
        <v>569</v>
      </c>
      <c r="F486" s="201" t="s">
        <v>570</v>
      </c>
      <c r="G486" s="202" t="s">
        <v>281</v>
      </c>
      <c r="H486" s="203">
        <v>0.186</v>
      </c>
      <c r="I486" s="204"/>
      <c r="J486" s="205">
        <f>ROUND(I486*H486,2)</f>
        <v>0</v>
      </c>
      <c r="K486" s="201" t="s">
        <v>172</v>
      </c>
      <c r="L486" s="47"/>
      <c r="M486" s="206" t="s">
        <v>19</v>
      </c>
      <c r="N486" s="207" t="s">
        <v>45</v>
      </c>
      <c r="O486" s="87"/>
      <c r="P486" s="208">
        <f>O486*H486</f>
        <v>0</v>
      </c>
      <c r="Q486" s="208">
        <v>1.98</v>
      </c>
      <c r="R486" s="208">
        <f>Q486*H486</f>
        <v>0.36828</v>
      </c>
      <c r="S486" s="208">
        <v>0</v>
      </c>
      <c r="T486" s="209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0" t="s">
        <v>129</v>
      </c>
      <c r="AT486" s="210" t="s">
        <v>115</v>
      </c>
      <c r="AU486" s="210" t="s">
        <v>84</v>
      </c>
      <c r="AY486" s="20" t="s">
        <v>114</v>
      </c>
      <c r="BE486" s="211">
        <f>IF(N486="základní",J486,0)</f>
        <v>0</v>
      </c>
      <c r="BF486" s="211">
        <f>IF(N486="snížená",J486,0)</f>
        <v>0</v>
      </c>
      <c r="BG486" s="211">
        <f>IF(N486="zákl. přenesená",J486,0)</f>
        <v>0</v>
      </c>
      <c r="BH486" s="211">
        <f>IF(N486="sníž. přenesená",J486,0)</f>
        <v>0</v>
      </c>
      <c r="BI486" s="211">
        <f>IF(N486="nulová",J486,0)</f>
        <v>0</v>
      </c>
      <c r="BJ486" s="20" t="s">
        <v>82</v>
      </c>
      <c r="BK486" s="211">
        <f>ROUND(I486*H486,2)</f>
        <v>0</v>
      </c>
      <c r="BL486" s="20" t="s">
        <v>129</v>
      </c>
      <c r="BM486" s="210" t="s">
        <v>571</v>
      </c>
    </row>
    <row r="487" s="2" customFormat="1">
      <c r="A487" s="41"/>
      <c r="B487" s="42"/>
      <c r="C487" s="43"/>
      <c r="D487" s="212" t="s">
        <v>121</v>
      </c>
      <c r="E487" s="43"/>
      <c r="F487" s="213" t="s">
        <v>572</v>
      </c>
      <c r="G487" s="43"/>
      <c r="H487" s="43"/>
      <c r="I487" s="214"/>
      <c r="J487" s="43"/>
      <c r="K487" s="43"/>
      <c r="L487" s="47"/>
      <c r="M487" s="215"/>
      <c r="N487" s="216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121</v>
      </c>
      <c r="AU487" s="20" t="s">
        <v>84</v>
      </c>
    </row>
    <row r="488" s="2" customFormat="1">
      <c r="A488" s="41"/>
      <c r="B488" s="42"/>
      <c r="C488" s="43"/>
      <c r="D488" s="229" t="s">
        <v>175</v>
      </c>
      <c r="E488" s="43"/>
      <c r="F488" s="230" t="s">
        <v>573</v>
      </c>
      <c r="G488" s="43"/>
      <c r="H488" s="43"/>
      <c r="I488" s="214"/>
      <c r="J488" s="43"/>
      <c r="K488" s="43"/>
      <c r="L488" s="47"/>
      <c r="M488" s="215"/>
      <c r="N488" s="216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175</v>
      </c>
      <c r="AU488" s="20" t="s">
        <v>84</v>
      </c>
    </row>
    <row r="489" s="13" customFormat="1">
      <c r="A489" s="13"/>
      <c r="B489" s="231"/>
      <c r="C489" s="232"/>
      <c r="D489" s="212" t="s">
        <v>177</v>
      </c>
      <c r="E489" s="233" t="s">
        <v>19</v>
      </c>
      <c r="F489" s="234" t="s">
        <v>574</v>
      </c>
      <c r="G489" s="232"/>
      <c r="H489" s="233" t="s">
        <v>19</v>
      </c>
      <c r="I489" s="235"/>
      <c r="J489" s="232"/>
      <c r="K489" s="232"/>
      <c r="L489" s="236"/>
      <c r="M489" s="237"/>
      <c r="N489" s="238"/>
      <c r="O489" s="238"/>
      <c r="P489" s="238"/>
      <c r="Q489" s="238"/>
      <c r="R489" s="238"/>
      <c r="S489" s="238"/>
      <c r="T489" s="23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0" t="s">
        <v>177</v>
      </c>
      <c r="AU489" s="240" t="s">
        <v>84</v>
      </c>
      <c r="AV489" s="13" t="s">
        <v>82</v>
      </c>
      <c r="AW489" s="13" t="s">
        <v>34</v>
      </c>
      <c r="AX489" s="13" t="s">
        <v>74</v>
      </c>
      <c r="AY489" s="240" t="s">
        <v>114</v>
      </c>
    </row>
    <row r="490" s="14" customFormat="1">
      <c r="A490" s="14"/>
      <c r="B490" s="241"/>
      <c r="C490" s="242"/>
      <c r="D490" s="212" t="s">
        <v>177</v>
      </c>
      <c r="E490" s="243" t="s">
        <v>19</v>
      </c>
      <c r="F490" s="244" t="s">
        <v>575</v>
      </c>
      <c r="G490" s="242"/>
      <c r="H490" s="245">
        <v>0.186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177</v>
      </c>
      <c r="AU490" s="251" t="s">
        <v>84</v>
      </c>
      <c r="AV490" s="14" t="s">
        <v>84</v>
      </c>
      <c r="AW490" s="14" t="s">
        <v>34</v>
      </c>
      <c r="AX490" s="14" t="s">
        <v>74</v>
      </c>
      <c r="AY490" s="251" t="s">
        <v>114</v>
      </c>
    </row>
    <row r="491" s="16" customFormat="1">
      <c r="A491" s="16"/>
      <c r="B491" s="263"/>
      <c r="C491" s="264"/>
      <c r="D491" s="212" t="s">
        <v>177</v>
      </c>
      <c r="E491" s="265" t="s">
        <v>19</v>
      </c>
      <c r="F491" s="266" t="s">
        <v>186</v>
      </c>
      <c r="G491" s="264"/>
      <c r="H491" s="267">
        <v>0.186</v>
      </c>
      <c r="I491" s="268"/>
      <c r="J491" s="264"/>
      <c r="K491" s="264"/>
      <c r="L491" s="269"/>
      <c r="M491" s="270"/>
      <c r="N491" s="271"/>
      <c r="O491" s="271"/>
      <c r="P491" s="271"/>
      <c r="Q491" s="271"/>
      <c r="R491" s="271"/>
      <c r="S491" s="271"/>
      <c r="T491" s="272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73" t="s">
        <v>177</v>
      </c>
      <c r="AU491" s="273" t="s">
        <v>84</v>
      </c>
      <c r="AV491" s="16" t="s">
        <v>129</v>
      </c>
      <c r="AW491" s="16" t="s">
        <v>34</v>
      </c>
      <c r="AX491" s="16" t="s">
        <v>82</v>
      </c>
      <c r="AY491" s="273" t="s">
        <v>114</v>
      </c>
    </row>
    <row r="492" s="2" customFormat="1" ht="16.5" customHeight="1">
      <c r="A492" s="41"/>
      <c r="B492" s="42"/>
      <c r="C492" s="199" t="s">
        <v>576</v>
      </c>
      <c r="D492" s="199" t="s">
        <v>115</v>
      </c>
      <c r="E492" s="200" t="s">
        <v>577</v>
      </c>
      <c r="F492" s="201" t="s">
        <v>578</v>
      </c>
      <c r="G492" s="202" t="s">
        <v>281</v>
      </c>
      <c r="H492" s="203">
        <v>1.1160000000000001</v>
      </c>
      <c r="I492" s="204"/>
      <c r="J492" s="205">
        <f>ROUND(I492*H492,2)</f>
        <v>0</v>
      </c>
      <c r="K492" s="201" t="s">
        <v>172</v>
      </c>
      <c r="L492" s="47"/>
      <c r="M492" s="206" t="s">
        <v>19</v>
      </c>
      <c r="N492" s="207" t="s">
        <v>45</v>
      </c>
      <c r="O492" s="87"/>
      <c r="P492" s="208">
        <f>O492*H492</f>
        <v>0</v>
      </c>
      <c r="Q492" s="208">
        <v>2.55328</v>
      </c>
      <c r="R492" s="208">
        <f>Q492*H492</f>
        <v>2.8494604800000003</v>
      </c>
      <c r="S492" s="208">
        <v>0</v>
      </c>
      <c r="T492" s="209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0" t="s">
        <v>129</v>
      </c>
      <c r="AT492" s="210" t="s">
        <v>115</v>
      </c>
      <c r="AU492" s="210" t="s">
        <v>84</v>
      </c>
      <c r="AY492" s="20" t="s">
        <v>114</v>
      </c>
      <c r="BE492" s="211">
        <f>IF(N492="základní",J492,0)</f>
        <v>0</v>
      </c>
      <c r="BF492" s="211">
        <f>IF(N492="snížená",J492,0)</f>
        <v>0</v>
      </c>
      <c r="BG492" s="211">
        <f>IF(N492="zákl. přenesená",J492,0)</f>
        <v>0</v>
      </c>
      <c r="BH492" s="211">
        <f>IF(N492="sníž. přenesená",J492,0)</f>
        <v>0</v>
      </c>
      <c r="BI492" s="211">
        <f>IF(N492="nulová",J492,0)</f>
        <v>0</v>
      </c>
      <c r="BJ492" s="20" t="s">
        <v>82</v>
      </c>
      <c r="BK492" s="211">
        <f>ROUND(I492*H492,2)</f>
        <v>0</v>
      </c>
      <c r="BL492" s="20" t="s">
        <v>129</v>
      </c>
      <c r="BM492" s="210" t="s">
        <v>579</v>
      </c>
    </row>
    <row r="493" s="2" customFormat="1">
      <c r="A493" s="41"/>
      <c r="B493" s="42"/>
      <c r="C493" s="43"/>
      <c r="D493" s="212" t="s">
        <v>121</v>
      </c>
      <c r="E493" s="43"/>
      <c r="F493" s="213" t="s">
        <v>580</v>
      </c>
      <c r="G493" s="43"/>
      <c r="H493" s="43"/>
      <c r="I493" s="214"/>
      <c r="J493" s="43"/>
      <c r="K493" s="43"/>
      <c r="L493" s="47"/>
      <c r="M493" s="215"/>
      <c r="N493" s="216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121</v>
      </c>
      <c r="AU493" s="20" t="s">
        <v>84</v>
      </c>
    </row>
    <row r="494" s="2" customFormat="1">
      <c r="A494" s="41"/>
      <c r="B494" s="42"/>
      <c r="C494" s="43"/>
      <c r="D494" s="229" t="s">
        <v>175</v>
      </c>
      <c r="E494" s="43"/>
      <c r="F494" s="230" t="s">
        <v>581</v>
      </c>
      <c r="G494" s="43"/>
      <c r="H494" s="43"/>
      <c r="I494" s="214"/>
      <c r="J494" s="43"/>
      <c r="K494" s="43"/>
      <c r="L494" s="47"/>
      <c r="M494" s="215"/>
      <c r="N494" s="216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175</v>
      </c>
      <c r="AU494" s="20" t="s">
        <v>84</v>
      </c>
    </row>
    <row r="495" s="13" customFormat="1">
      <c r="A495" s="13"/>
      <c r="B495" s="231"/>
      <c r="C495" s="232"/>
      <c r="D495" s="212" t="s">
        <v>177</v>
      </c>
      <c r="E495" s="233" t="s">
        <v>19</v>
      </c>
      <c r="F495" s="234" t="s">
        <v>574</v>
      </c>
      <c r="G495" s="232"/>
      <c r="H495" s="233" t="s">
        <v>19</v>
      </c>
      <c r="I495" s="235"/>
      <c r="J495" s="232"/>
      <c r="K495" s="232"/>
      <c r="L495" s="236"/>
      <c r="M495" s="237"/>
      <c r="N495" s="238"/>
      <c r="O495" s="238"/>
      <c r="P495" s="238"/>
      <c r="Q495" s="238"/>
      <c r="R495" s="238"/>
      <c r="S495" s="238"/>
      <c r="T495" s="23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0" t="s">
        <v>177</v>
      </c>
      <c r="AU495" s="240" t="s">
        <v>84</v>
      </c>
      <c r="AV495" s="13" t="s">
        <v>82</v>
      </c>
      <c r="AW495" s="13" t="s">
        <v>34</v>
      </c>
      <c r="AX495" s="13" t="s">
        <v>74</v>
      </c>
      <c r="AY495" s="240" t="s">
        <v>114</v>
      </c>
    </row>
    <row r="496" s="14" customFormat="1">
      <c r="A496" s="14"/>
      <c r="B496" s="241"/>
      <c r="C496" s="242"/>
      <c r="D496" s="212" t="s">
        <v>177</v>
      </c>
      <c r="E496" s="243" t="s">
        <v>19</v>
      </c>
      <c r="F496" s="244" t="s">
        <v>582</v>
      </c>
      <c r="G496" s="242"/>
      <c r="H496" s="245">
        <v>1.1160000000000001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1" t="s">
        <v>177</v>
      </c>
      <c r="AU496" s="251" t="s">
        <v>84</v>
      </c>
      <c r="AV496" s="14" t="s">
        <v>84</v>
      </c>
      <c r="AW496" s="14" t="s">
        <v>34</v>
      </c>
      <c r="AX496" s="14" t="s">
        <v>74</v>
      </c>
      <c r="AY496" s="251" t="s">
        <v>114</v>
      </c>
    </row>
    <row r="497" s="16" customFormat="1">
      <c r="A497" s="16"/>
      <c r="B497" s="263"/>
      <c r="C497" s="264"/>
      <c r="D497" s="212" t="s">
        <v>177</v>
      </c>
      <c r="E497" s="265" t="s">
        <v>19</v>
      </c>
      <c r="F497" s="266" t="s">
        <v>186</v>
      </c>
      <c r="G497" s="264"/>
      <c r="H497" s="267">
        <v>1.1160000000000001</v>
      </c>
      <c r="I497" s="268"/>
      <c r="J497" s="264"/>
      <c r="K497" s="264"/>
      <c r="L497" s="269"/>
      <c r="M497" s="270"/>
      <c r="N497" s="271"/>
      <c r="O497" s="271"/>
      <c r="P497" s="271"/>
      <c r="Q497" s="271"/>
      <c r="R497" s="271"/>
      <c r="S497" s="271"/>
      <c r="T497" s="272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73" t="s">
        <v>177</v>
      </c>
      <c r="AU497" s="273" t="s">
        <v>84</v>
      </c>
      <c r="AV497" s="16" t="s">
        <v>129</v>
      </c>
      <c r="AW497" s="16" t="s">
        <v>34</v>
      </c>
      <c r="AX497" s="16" t="s">
        <v>82</v>
      </c>
      <c r="AY497" s="273" t="s">
        <v>114</v>
      </c>
    </row>
    <row r="498" s="2" customFormat="1" ht="16.5" customHeight="1">
      <c r="A498" s="41"/>
      <c r="B498" s="42"/>
      <c r="C498" s="199" t="s">
        <v>583</v>
      </c>
      <c r="D498" s="199" t="s">
        <v>115</v>
      </c>
      <c r="E498" s="200" t="s">
        <v>584</v>
      </c>
      <c r="F498" s="201" t="s">
        <v>585</v>
      </c>
      <c r="G498" s="202" t="s">
        <v>171</v>
      </c>
      <c r="H498" s="203">
        <v>8.1600000000000001</v>
      </c>
      <c r="I498" s="204"/>
      <c r="J498" s="205">
        <f>ROUND(I498*H498,2)</f>
        <v>0</v>
      </c>
      <c r="K498" s="201" t="s">
        <v>172</v>
      </c>
      <c r="L498" s="47"/>
      <c r="M498" s="206" t="s">
        <v>19</v>
      </c>
      <c r="N498" s="207" t="s">
        <v>45</v>
      </c>
      <c r="O498" s="87"/>
      <c r="P498" s="208">
        <f>O498*H498</f>
        <v>0</v>
      </c>
      <c r="Q498" s="208">
        <v>0.0053899999999999998</v>
      </c>
      <c r="R498" s="208">
        <f>Q498*H498</f>
        <v>0.043982399999999998</v>
      </c>
      <c r="S498" s="208">
        <v>0</v>
      </c>
      <c r="T498" s="209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0" t="s">
        <v>129</v>
      </c>
      <c r="AT498" s="210" t="s">
        <v>115</v>
      </c>
      <c r="AU498" s="210" t="s">
        <v>84</v>
      </c>
      <c r="AY498" s="20" t="s">
        <v>114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20" t="s">
        <v>82</v>
      </c>
      <c r="BK498" s="211">
        <f>ROUND(I498*H498,2)</f>
        <v>0</v>
      </c>
      <c r="BL498" s="20" t="s">
        <v>129</v>
      </c>
      <c r="BM498" s="210" t="s">
        <v>586</v>
      </c>
    </row>
    <row r="499" s="2" customFormat="1">
      <c r="A499" s="41"/>
      <c r="B499" s="42"/>
      <c r="C499" s="43"/>
      <c r="D499" s="212" t="s">
        <v>121</v>
      </c>
      <c r="E499" s="43"/>
      <c r="F499" s="213" t="s">
        <v>587</v>
      </c>
      <c r="G499" s="43"/>
      <c r="H499" s="43"/>
      <c r="I499" s="214"/>
      <c r="J499" s="43"/>
      <c r="K499" s="43"/>
      <c r="L499" s="47"/>
      <c r="M499" s="215"/>
      <c r="N499" s="216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121</v>
      </c>
      <c r="AU499" s="20" t="s">
        <v>84</v>
      </c>
    </row>
    <row r="500" s="2" customFormat="1">
      <c r="A500" s="41"/>
      <c r="B500" s="42"/>
      <c r="C500" s="43"/>
      <c r="D500" s="229" t="s">
        <v>175</v>
      </c>
      <c r="E500" s="43"/>
      <c r="F500" s="230" t="s">
        <v>588</v>
      </c>
      <c r="G500" s="43"/>
      <c r="H500" s="43"/>
      <c r="I500" s="214"/>
      <c r="J500" s="43"/>
      <c r="K500" s="43"/>
      <c r="L500" s="47"/>
      <c r="M500" s="215"/>
      <c r="N500" s="216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175</v>
      </c>
      <c r="AU500" s="20" t="s">
        <v>84</v>
      </c>
    </row>
    <row r="501" s="13" customFormat="1">
      <c r="A501" s="13"/>
      <c r="B501" s="231"/>
      <c r="C501" s="232"/>
      <c r="D501" s="212" t="s">
        <v>177</v>
      </c>
      <c r="E501" s="233" t="s">
        <v>19</v>
      </c>
      <c r="F501" s="234" t="s">
        <v>574</v>
      </c>
      <c r="G501" s="232"/>
      <c r="H501" s="233" t="s">
        <v>19</v>
      </c>
      <c r="I501" s="235"/>
      <c r="J501" s="232"/>
      <c r="K501" s="232"/>
      <c r="L501" s="236"/>
      <c r="M501" s="237"/>
      <c r="N501" s="238"/>
      <c r="O501" s="238"/>
      <c r="P501" s="238"/>
      <c r="Q501" s="238"/>
      <c r="R501" s="238"/>
      <c r="S501" s="238"/>
      <c r="T501" s="23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0" t="s">
        <v>177</v>
      </c>
      <c r="AU501" s="240" t="s">
        <v>84</v>
      </c>
      <c r="AV501" s="13" t="s">
        <v>82</v>
      </c>
      <c r="AW501" s="13" t="s">
        <v>34</v>
      </c>
      <c r="AX501" s="13" t="s">
        <v>74</v>
      </c>
      <c r="AY501" s="240" t="s">
        <v>114</v>
      </c>
    </row>
    <row r="502" s="14" customFormat="1">
      <c r="A502" s="14"/>
      <c r="B502" s="241"/>
      <c r="C502" s="242"/>
      <c r="D502" s="212" t="s">
        <v>177</v>
      </c>
      <c r="E502" s="243" t="s">
        <v>19</v>
      </c>
      <c r="F502" s="244" t="s">
        <v>589</v>
      </c>
      <c r="G502" s="242"/>
      <c r="H502" s="245">
        <v>8.1600000000000001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1" t="s">
        <v>177</v>
      </c>
      <c r="AU502" s="251" t="s">
        <v>84</v>
      </c>
      <c r="AV502" s="14" t="s">
        <v>84</v>
      </c>
      <c r="AW502" s="14" t="s">
        <v>34</v>
      </c>
      <c r="AX502" s="14" t="s">
        <v>74</v>
      </c>
      <c r="AY502" s="251" t="s">
        <v>114</v>
      </c>
    </row>
    <row r="503" s="16" customFormat="1">
      <c r="A503" s="16"/>
      <c r="B503" s="263"/>
      <c r="C503" s="264"/>
      <c r="D503" s="212" t="s">
        <v>177</v>
      </c>
      <c r="E503" s="265" t="s">
        <v>19</v>
      </c>
      <c r="F503" s="266" t="s">
        <v>186</v>
      </c>
      <c r="G503" s="264"/>
      <c r="H503" s="267">
        <v>8.1600000000000001</v>
      </c>
      <c r="I503" s="268"/>
      <c r="J503" s="264"/>
      <c r="K503" s="264"/>
      <c r="L503" s="269"/>
      <c r="M503" s="270"/>
      <c r="N503" s="271"/>
      <c r="O503" s="271"/>
      <c r="P503" s="271"/>
      <c r="Q503" s="271"/>
      <c r="R503" s="271"/>
      <c r="S503" s="271"/>
      <c r="T503" s="272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73" t="s">
        <v>177</v>
      </c>
      <c r="AU503" s="273" t="s">
        <v>84</v>
      </c>
      <c r="AV503" s="16" t="s">
        <v>129</v>
      </c>
      <c r="AW503" s="16" t="s">
        <v>34</v>
      </c>
      <c r="AX503" s="16" t="s">
        <v>82</v>
      </c>
      <c r="AY503" s="273" t="s">
        <v>114</v>
      </c>
    </row>
    <row r="504" s="2" customFormat="1" ht="16.5" customHeight="1">
      <c r="A504" s="41"/>
      <c r="B504" s="42"/>
      <c r="C504" s="199" t="s">
        <v>590</v>
      </c>
      <c r="D504" s="199" t="s">
        <v>115</v>
      </c>
      <c r="E504" s="200" t="s">
        <v>591</v>
      </c>
      <c r="F504" s="201" t="s">
        <v>592</v>
      </c>
      <c r="G504" s="202" t="s">
        <v>171</v>
      </c>
      <c r="H504" s="203">
        <v>8.1600000000000001</v>
      </c>
      <c r="I504" s="204"/>
      <c r="J504" s="205">
        <f>ROUND(I504*H504,2)</f>
        <v>0</v>
      </c>
      <c r="K504" s="201" t="s">
        <v>172</v>
      </c>
      <c r="L504" s="47"/>
      <c r="M504" s="206" t="s">
        <v>19</v>
      </c>
      <c r="N504" s="207" t="s">
        <v>45</v>
      </c>
      <c r="O504" s="87"/>
      <c r="P504" s="208">
        <f>O504*H504</f>
        <v>0</v>
      </c>
      <c r="Q504" s="208">
        <v>0</v>
      </c>
      <c r="R504" s="208">
        <f>Q504*H504</f>
        <v>0</v>
      </c>
      <c r="S504" s="208">
        <v>0</v>
      </c>
      <c r="T504" s="209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0" t="s">
        <v>129</v>
      </c>
      <c r="AT504" s="210" t="s">
        <v>115</v>
      </c>
      <c r="AU504" s="210" t="s">
        <v>84</v>
      </c>
      <c r="AY504" s="20" t="s">
        <v>114</v>
      </c>
      <c r="BE504" s="211">
        <f>IF(N504="základní",J504,0)</f>
        <v>0</v>
      </c>
      <c r="BF504" s="211">
        <f>IF(N504="snížená",J504,0)</f>
        <v>0</v>
      </c>
      <c r="BG504" s="211">
        <f>IF(N504="zákl. přenesená",J504,0)</f>
        <v>0</v>
      </c>
      <c r="BH504" s="211">
        <f>IF(N504="sníž. přenesená",J504,0)</f>
        <v>0</v>
      </c>
      <c r="BI504" s="211">
        <f>IF(N504="nulová",J504,0)</f>
        <v>0</v>
      </c>
      <c r="BJ504" s="20" t="s">
        <v>82</v>
      </c>
      <c r="BK504" s="211">
        <f>ROUND(I504*H504,2)</f>
        <v>0</v>
      </c>
      <c r="BL504" s="20" t="s">
        <v>129</v>
      </c>
      <c r="BM504" s="210" t="s">
        <v>593</v>
      </c>
    </row>
    <row r="505" s="2" customFormat="1">
      <c r="A505" s="41"/>
      <c r="B505" s="42"/>
      <c r="C505" s="43"/>
      <c r="D505" s="212" t="s">
        <v>121</v>
      </c>
      <c r="E505" s="43"/>
      <c r="F505" s="213" t="s">
        <v>594</v>
      </c>
      <c r="G505" s="43"/>
      <c r="H505" s="43"/>
      <c r="I505" s="214"/>
      <c r="J505" s="43"/>
      <c r="K505" s="43"/>
      <c r="L505" s="47"/>
      <c r="M505" s="215"/>
      <c r="N505" s="216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121</v>
      </c>
      <c r="AU505" s="20" t="s">
        <v>84</v>
      </c>
    </row>
    <row r="506" s="2" customFormat="1">
      <c r="A506" s="41"/>
      <c r="B506" s="42"/>
      <c r="C506" s="43"/>
      <c r="D506" s="229" t="s">
        <v>175</v>
      </c>
      <c r="E506" s="43"/>
      <c r="F506" s="230" t="s">
        <v>595</v>
      </c>
      <c r="G506" s="43"/>
      <c r="H506" s="43"/>
      <c r="I506" s="214"/>
      <c r="J506" s="43"/>
      <c r="K506" s="43"/>
      <c r="L506" s="47"/>
      <c r="M506" s="215"/>
      <c r="N506" s="216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175</v>
      </c>
      <c r="AU506" s="20" t="s">
        <v>84</v>
      </c>
    </row>
    <row r="507" s="11" customFormat="1" ht="22.8" customHeight="1">
      <c r="A507" s="11"/>
      <c r="B507" s="185"/>
      <c r="C507" s="186"/>
      <c r="D507" s="187" t="s">
        <v>73</v>
      </c>
      <c r="E507" s="227" t="s">
        <v>125</v>
      </c>
      <c r="F507" s="227" t="s">
        <v>596</v>
      </c>
      <c r="G507" s="186"/>
      <c r="H507" s="186"/>
      <c r="I507" s="189"/>
      <c r="J507" s="228">
        <f>BK507</f>
        <v>0</v>
      </c>
      <c r="K507" s="186"/>
      <c r="L507" s="191"/>
      <c r="M507" s="192"/>
      <c r="N507" s="193"/>
      <c r="O507" s="193"/>
      <c r="P507" s="194">
        <f>SUM(P508:P513)</f>
        <v>0</v>
      </c>
      <c r="Q507" s="193"/>
      <c r="R507" s="194">
        <f>SUM(R508:R513)</f>
        <v>4.0063360000000001</v>
      </c>
      <c r="S507" s="193"/>
      <c r="T507" s="195">
        <f>SUM(T508:T513)</f>
        <v>0</v>
      </c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R507" s="196" t="s">
        <v>82</v>
      </c>
      <c r="AT507" s="197" t="s">
        <v>73</v>
      </c>
      <c r="AU507" s="197" t="s">
        <v>82</v>
      </c>
      <c r="AY507" s="196" t="s">
        <v>114</v>
      </c>
      <c r="BK507" s="198">
        <f>SUM(BK508:BK513)</f>
        <v>0</v>
      </c>
    </row>
    <row r="508" s="2" customFormat="1" ht="16.5" customHeight="1">
      <c r="A508" s="41"/>
      <c r="B508" s="42"/>
      <c r="C508" s="199" t="s">
        <v>597</v>
      </c>
      <c r="D508" s="199" t="s">
        <v>115</v>
      </c>
      <c r="E508" s="200" t="s">
        <v>598</v>
      </c>
      <c r="F508" s="201" t="s">
        <v>599</v>
      </c>
      <c r="G508" s="202" t="s">
        <v>281</v>
      </c>
      <c r="H508" s="203">
        <v>1.6000000000000001</v>
      </c>
      <c r="I508" s="204"/>
      <c r="J508" s="205">
        <f>ROUND(I508*H508,2)</f>
        <v>0</v>
      </c>
      <c r="K508" s="201" t="s">
        <v>172</v>
      </c>
      <c r="L508" s="47"/>
      <c r="M508" s="206" t="s">
        <v>19</v>
      </c>
      <c r="N508" s="207" t="s">
        <v>45</v>
      </c>
      <c r="O508" s="87"/>
      <c r="P508" s="208">
        <f>O508*H508</f>
        <v>0</v>
      </c>
      <c r="Q508" s="208">
        <v>2.5039600000000002</v>
      </c>
      <c r="R508" s="208">
        <f>Q508*H508</f>
        <v>4.0063360000000001</v>
      </c>
      <c r="S508" s="208">
        <v>0</v>
      </c>
      <c r="T508" s="209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0" t="s">
        <v>129</v>
      </c>
      <c r="AT508" s="210" t="s">
        <v>115</v>
      </c>
      <c r="AU508" s="210" t="s">
        <v>84</v>
      </c>
      <c r="AY508" s="20" t="s">
        <v>114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20" t="s">
        <v>82</v>
      </c>
      <c r="BK508" s="211">
        <f>ROUND(I508*H508,2)</f>
        <v>0</v>
      </c>
      <c r="BL508" s="20" t="s">
        <v>129</v>
      </c>
      <c r="BM508" s="210" t="s">
        <v>600</v>
      </c>
    </row>
    <row r="509" s="2" customFormat="1">
      <c r="A509" s="41"/>
      <c r="B509" s="42"/>
      <c r="C509" s="43"/>
      <c r="D509" s="212" t="s">
        <v>121</v>
      </c>
      <c r="E509" s="43"/>
      <c r="F509" s="213" t="s">
        <v>601</v>
      </c>
      <c r="G509" s="43"/>
      <c r="H509" s="43"/>
      <c r="I509" s="214"/>
      <c r="J509" s="43"/>
      <c r="K509" s="43"/>
      <c r="L509" s="47"/>
      <c r="M509" s="215"/>
      <c r="N509" s="216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121</v>
      </c>
      <c r="AU509" s="20" t="s">
        <v>84</v>
      </c>
    </row>
    <row r="510" s="2" customFormat="1">
      <c r="A510" s="41"/>
      <c r="B510" s="42"/>
      <c r="C510" s="43"/>
      <c r="D510" s="229" t="s">
        <v>175</v>
      </c>
      <c r="E510" s="43"/>
      <c r="F510" s="230" t="s">
        <v>602</v>
      </c>
      <c r="G510" s="43"/>
      <c r="H510" s="43"/>
      <c r="I510" s="214"/>
      <c r="J510" s="43"/>
      <c r="K510" s="43"/>
      <c r="L510" s="47"/>
      <c r="M510" s="215"/>
      <c r="N510" s="216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175</v>
      </c>
      <c r="AU510" s="20" t="s">
        <v>84</v>
      </c>
    </row>
    <row r="511" s="13" customFormat="1">
      <c r="A511" s="13"/>
      <c r="B511" s="231"/>
      <c r="C511" s="232"/>
      <c r="D511" s="212" t="s">
        <v>177</v>
      </c>
      <c r="E511" s="233" t="s">
        <v>19</v>
      </c>
      <c r="F511" s="234" t="s">
        <v>603</v>
      </c>
      <c r="G511" s="232"/>
      <c r="H511" s="233" t="s">
        <v>19</v>
      </c>
      <c r="I511" s="235"/>
      <c r="J511" s="232"/>
      <c r="K511" s="232"/>
      <c r="L511" s="236"/>
      <c r="M511" s="237"/>
      <c r="N511" s="238"/>
      <c r="O511" s="238"/>
      <c r="P511" s="238"/>
      <c r="Q511" s="238"/>
      <c r="R511" s="238"/>
      <c r="S511" s="238"/>
      <c r="T511" s="23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0" t="s">
        <v>177</v>
      </c>
      <c r="AU511" s="240" t="s">
        <v>84</v>
      </c>
      <c r="AV511" s="13" t="s">
        <v>82</v>
      </c>
      <c r="AW511" s="13" t="s">
        <v>34</v>
      </c>
      <c r="AX511" s="13" t="s">
        <v>74</v>
      </c>
      <c r="AY511" s="240" t="s">
        <v>114</v>
      </c>
    </row>
    <row r="512" s="14" customFormat="1">
      <c r="A512" s="14"/>
      <c r="B512" s="241"/>
      <c r="C512" s="242"/>
      <c r="D512" s="212" t="s">
        <v>177</v>
      </c>
      <c r="E512" s="243" t="s">
        <v>19</v>
      </c>
      <c r="F512" s="244" t="s">
        <v>604</v>
      </c>
      <c r="G512" s="242"/>
      <c r="H512" s="245">
        <v>1.6000000000000001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1" t="s">
        <v>177</v>
      </c>
      <c r="AU512" s="251" t="s">
        <v>84</v>
      </c>
      <c r="AV512" s="14" t="s">
        <v>84</v>
      </c>
      <c r="AW512" s="14" t="s">
        <v>34</v>
      </c>
      <c r="AX512" s="14" t="s">
        <v>74</v>
      </c>
      <c r="AY512" s="251" t="s">
        <v>114</v>
      </c>
    </row>
    <row r="513" s="16" customFormat="1">
      <c r="A513" s="16"/>
      <c r="B513" s="263"/>
      <c r="C513" s="264"/>
      <c r="D513" s="212" t="s">
        <v>177</v>
      </c>
      <c r="E513" s="265" t="s">
        <v>19</v>
      </c>
      <c r="F513" s="266" t="s">
        <v>186</v>
      </c>
      <c r="G513" s="264"/>
      <c r="H513" s="267">
        <v>1.6000000000000001</v>
      </c>
      <c r="I513" s="268"/>
      <c r="J513" s="264"/>
      <c r="K513" s="264"/>
      <c r="L513" s="269"/>
      <c r="M513" s="270"/>
      <c r="N513" s="271"/>
      <c r="O513" s="271"/>
      <c r="P513" s="271"/>
      <c r="Q513" s="271"/>
      <c r="R513" s="271"/>
      <c r="S513" s="271"/>
      <c r="T513" s="272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73" t="s">
        <v>177</v>
      </c>
      <c r="AU513" s="273" t="s">
        <v>84</v>
      </c>
      <c r="AV513" s="16" t="s">
        <v>129</v>
      </c>
      <c r="AW513" s="16" t="s">
        <v>34</v>
      </c>
      <c r="AX513" s="16" t="s">
        <v>82</v>
      </c>
      <c r="AY513" s="273" t="s">
        <v>114</v>
      </c>
    </row>
    <row r="514" s="11" customFormat="1" ht="22.8" customHeight="1">
      <c r="A514" s="11"/>
      <c r="B514" s="185"/>
      <c r="C514" s="186"/>
      <c r="D514" s="187" t="s">
        <v>73</v>
      </c>
      <c r="E514" s="227" t="s">
        <v>129</v>
      </c>
      <c r="F514" s="227" t="s">
        <v>605</v>
      </c>
      <c r="G514" s="186"/>
      <c r="H514" s="186"/>
      <c r="I514" s="189"/>
      <c r="J514" s="228">
        <f>BK514</f>
        <v>0</v>
      </c>
      <c r="K514" s="186"/>
      <c r="L514" s="191"/>
      <c r="M514" s="192"/>
      <c r="N514" s="193"/>
      <c r="O514" s="193"/>
      <c r="P514" s="194">
        <f>SUM(P515:P532)</f>
        <v>0</v>
      </c>
      <c r="Q514" s="193"/>
      <c r="R514" s="194">
        <f>SUM(R515:R532)</f>
        <v>4.8398440000000003</v>
      </c>
      <c r="S514" s="193"/>
      <c r="T514" s="195">
        <f>SUM(T515:T532)</f>
        <v>0</v>
      </c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R514" s="196" t="s">
        <v>82</v>
      </c>
      <c r="AT514" s="197" t="s">
        <v>73</v>
      </c>
      <c r="AU514" s="197" t="s">
        <v>82</v>
      </c>
      <c r="AY514" s="196" t="s">
        <v>114</v>
      </c>
      <c r="BK514" s="198">
        <f>SUM(BK515:BK532)</f>
        <v>0</v>
      </c>
    </row>
    <row r="515" s="2" customFormat="1" ht="16.5" customHeight="1">
      <c r="A515" s="41"/>
      <c r="B515" s="42"/>
      <c r="C515" s="199" t="s">
        <v>606</v>
      </c>
      <c r="D515" s="199" t="s">
        <v>115</v>
      </c>
      <c r="E515" s="200" t="s">
        <v>607</v>
      </c>
      <c r="F515" s="201" t="s">
        <v>608</v>
      </c>
      <c r="G515" s="202" t="s">
        <v>171</v>
      </c>
      <c r="H515" s="203">
        <v>6.2000000000000002</v>
      </c>
      <c r="I515" s="204"/>
      <c r="J515" s="205">
        <f>ROUND(I515*H515,2)</f>
        <v>0</v>
      </c>
      <c r="K515" s="201" t="s">
        <v>172</v>
      </c>
      <c r="L515" s="47"/>
      <c r="M515" s="206" t="s">
        <v>19</v>
      </c>
      <c r="N515" s="207" t="s">
        <v>45</v>
      </c>
      <c r="O515" s="87"/>
      <c r="P515" s="208">
        <f>O515*H515</f>
        <v>0</v>
      </c>
      <c r="Q515" s="208">
        <v>0</v>
      </c>
      <c r="R515" s="208">
        <f>Q515*H515</f>
        <v>0</v>
      </c>
      <c r="S515" s="208">
        <v>0</v>
      </c>
      <c r="T515" s="209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0" t="s">
        <v>129</v>
      </c>
      <c r="AT515" s="210" t="s">
        <v>115</v>
      </c>
      <c r="AU515" s="210" t="s">
        <v>84</v>
      </c>
      <c r="AY515" s="20" t="s">
        <v>114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20" t="s">
        <v>82</v>
      </c>
      <c r="BK515" s="211">
        <f>ROUND(I515*H515,2)</f>
        <v>0</v>
      </c>
      <c r="BL515" s="20" t="s">
        <v>129</v>
      </c>
      <c r="BM515" s="210" t="s">
        <v>609</v>
      </c>
    </row>
    <row r="516" s="2" customFormat="1">
      <c r="A516" s="41"/>
      <c r="B516" s="42"/>
      <c r="C516" s="43"/>
      <c r="D516" s="212" t="s">
        <v>121</v>
      </c>
      <c r="E516" s="43"/>
      <c r="F516" s="213" t="s">
        <v>610</v>
      </c>
      <c r="G516" s="43"/>
      <c r="H516" s="43"/>
      <c r="I516" s="214"/>
      <c r="J516" s="43"/>
      <c r="K516" s="43"/>
      <c r="L516" s="47"/>
      <c r="M516" s="215"/>
      <c r="N516" s="216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121</v>
      </c>
      <c r="AU516" s="20" t="s">
        <v>84</v>
      </c>
    </row>
    <row r="517" s="2" customFormat="1">
      <c r="A517" s="41"/>
      <c r="B517" s="42"/>
      <c r="C517" s="43"/>
      <c r="D517" s="229" t="s">
        <v>175</v>
      </c>
      <c r="E517" s="43"/>
      <c r="F517" s="230" t="s">
        <v>611</v>
      </c>
      <c r="G517" s="43"/>
      <c r="H517" s="43"/>
      <c r="I517" s="214"/>
      <c r="J517" s="43"/>
      <c r="K517" s="43"/>
      <c r="L517" s="47"/>
      <c r="M517" s="215"/>
      <c r="N517" s="216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175</v>
      </c>
      <c r="AU517" s="20" t="s">
        <v>84</v>
      </c>
    </row>
    <row r="518" s="13" customFormat="1">
      <c r="A518" s="13"/>
      <c r="B518" s="231"/>
      <c r="C518" s="232"/>
      <c r="D518" s="212" t="s">
        <v>177</v>
      </c>
      <c r="E518" s="233" t="s">
        <v>19</v>
      </c>
      <c r="F518" s="234" t="s">
        <v>612</v>
      </c>
      <c r="G518" s="232"/>
      <c r="H518" s="233" t="s">
        <v>19</v>
      </c>
      <c r="I518" s="235"/>
      <c r="J518" s="232"/>
      <c r="K518" s="232"/>
      <c r="L518" s="236"/>
      <c r="M518" s="237"/>
      <c r="N518" s="238"/>
      <c r="O518" s="238"/>
      <c r="P518" s="238"/>
      <c r="Q518" s="238"/>
      <c r="R518" s="238"/>
      <c r="S518" s="238"/>
      <c r="T518" s="23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0" t="s">
        <v>177</v>
      </c>
      <c r="AU518" s="240" t="s">
        <v>84</v>
      </c>
      <c r="AV518" s="13" t="s">
        <v>82</v>
      </c>
      <c r="AW518" s="13" t="s">
        <v>34</v>
      </c>
      <c r="AX518" s="13" t="s">
        <v>74</v>
      </c>
      <c r="AY518" s="240" t="s">
        <v>114</v>
      </c>
    </row>
    <row r="519" s="14" customFormat="1">
      <c r="A519" s="14"/>
      <c r="B519" s="241"/>
      <c r="C519" s="242"/>
      <c r="D519" s="212" t="s">
        <v>177</v>
      </c>
      <c r="E519" s="243" t="s">
        <v>19</v>
      </c>
      <c r="F519" s="244" t="s">
        <v>613</v>
      </c>
      <c r="G519" s="242"/>
      <c r="H519" s="245">
        <v>6.2000000000000002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1" t="s">
        <v>177</v>
      </c>
      <c r="AU519" s="251" t="s">
        <v>84</v>
      </c>
      <c r="AV519" s="14" t="s">
        <v>84</v>
      </c>
      <c r="AW519" s="14" t="s">
        <v>34</v>
      </c>
      <c r="AX519" s="14" t="s">
        <v>74</v>
      </c>
      <c r="AY519" s="251" t="s">
        <v>114</v>
      </c>
    </row>
    <row r="520" s="16" customFormat="1">
      <c r="A520" s="16"/>
      <c r="B520" s="263"/>
      <c r="C520" s="264"/>
      <c r="D520" s="212" t="s">
        <v>177</v>
      </c>
      <c r="E520" s="265" t="s">
        <v>19</v>
      </c>
      <c r="F520" s="266" t="s">
        <v>186</v>
      </c>
      <c r="G520" s="264"/>
      <c r="H520" s="267">
        <v>6.2000000000000002</v>
      </c>
      <c r="I520" s="268"/>
      <c r="J520" s="264"/>
      <c r="K520" s="264"/>
      <c r="L520" s="269"/>
      <c r="M520" s="270"/>
      <c r="N520" s="271"/>
      <c r="O520" s="271"/>
      <c r="P520" s="271"/>
      <c r="Q520" s="271"/>
      <c r="R520" s="271"/>
      <c r="S520" s="271"/>
      <c r="T520" s="272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73" t="s">
        <v>177</v>
      </c>
      <c r="AU520" s="273" t="s">
        <v>84</v>
      </c>
      <c r="AV520" s="16" t="s">
        <v>129</v>
      </c>
      <c r="AW520" s="16" t="s">
        <v>34</v>
      </c>
      <c r="AX520" s="16" t="s">
        <v>82</v>
      </c>
      <c r="AY520" s="273" t="s">
        <v>114</v>
      </c>
    </row>
    <row r="521" s="2" customFormat="1" ht="16.5" customHeight="1">
      <c r="A521" s="41"/>
      <c r="B521" s="42"/>
      <c r="C521" s="199" t="s">
        <v>614</v>
      </c>
      <c r="D521" s="199" t="s">
        <v>115</v>
      </c>
      <c r="E521" s="200" t="s">
        <v>615</v>
      </c>
      <c r="F521" s="201" t="s">
        <v>616</v>
      </c>
      <c r="G521" s="202" t="s">
        <v>281</v>
      </c>
      <c r="H521" s="203">
        <v>2.2799999999999998</v>
      </c>
      <c r="I521" s="204"/>
      <c r="J521" s="205">
        <f>ROUND(I521*H521,2)</f>
        <v>0</v>
      </c>
      <c r="K521" s="201" t="s">
        <v>172</v>
      </c>
      <c r="L521" s="47"/>
      <c r="M521" s="206" t="s">
        <v>19</v>
      </c>
      <c r="N521" s="207" t="s">
        <v>45</v>
      </c>
      <c r="O521" s="87"/>
      <c r="P521" s="208">
        <f>O521*H521</f>
        <v>0</v>
      </c>
      <c r="Q521" s="208">
        <v>0</v>
      </c>
      <c r="R521" s="208">
        <f>Q521*H521</f>
        <v>0</v>
      </c>
      <c r="S521" s="208">
        <v>0</v>
      </c>
      <c r="T521" s="209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0" t="s">
        <v>129</v>
      </c>
      <c r="AT521" s="210" t="s">
        <v>115</v>
      </c>
      <c r="AU521" s="210" t="s">
        <v>84</v>
      </c>
      <c r="AY521" s="20" t="s">
        <v>114</v>
      </c>
      <c r="BE521" s="211">
        <f>IF(N521="základní",J521,0)</f>
        <v>0</v>
      </c>
      <c r="BF521" s="211">
        <f>IF(N521="snížená",J521,0)</f>
        <v>0</v>
      </c>
      <c r="BG521" s="211">
        <f>IF(N521="zákl. přenesená",J521,0)</f>
        <v>0</v>
      </c>
      <c r="BH521" s="211">
        <f>IF(N521="sníž. přenesená",J521,0)</f>
        <v>0</v>
      </c>
      <c r="BI521" s="211">
        <f>IF(N521="nulová",J521,0)</f>
        <v>0</v>
      </c>
      <c r="BJ521" s="20" t="s">
        <v>82</v>
      </c>
      <c r="BK521" s="211">
        <f>ROUND(I521*H521,2)</f>
        <v>0</v>
      </c>
      <c r="BL521" s="20" t="s">
        <v>129</v>
      </c>
      <c r="BM521" s="210" t="s">
        <v>617</v>
      </c>
    </row>
    <row r="522" s="2" customFormat="1">
      <c r="A522" s="41"/>
      <c r="B522" s="42"/>
      <c r="C522" s="43"/>
      <c r="D522" s="212" t="s">
        <v>121</v>
      </c>
      <c r="E522" s="43"/>
      <c r="F522" s="213" t="s">
        <v>618</v>
      </c>
      <c r="G522" s="43"/>
      <c r="H522" s="43"/>
      <c r="I522" s="214"/>
      <c r="J522" s="43"/>
      <c r="K522" s="43"/>
      <c r="L522" s="47"/>
      <c r="M522" s="215"/>
      <c r="N522" s="216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121</v>
      </c>
      <c r="AU522" s="20" t="s">
        <v>84</v>
      </c>
    </row>
    <row r="523" s="2" customFormat="1">
      <c r="A523" s="41"/>
      <c r="B523" s="42"/>
      <c r="C523" s="43"/>
      <c r="D523" s="229" t="s">
        <v>175</v>
      </c>
      <c r="E523" s="43"/>
      <c r="F523" s="230" t="s">
        <v>619</v>
      </c>
      <c r="G523" s="43"/>
      <c r="H523" s="43"/>
      <c r="I523" s="214"/>
      <c r="J523" s="43"/>
      <c r="K523" s="43"/>
      <c r="L523" s="47"/>
      <c r="M523" s="215"/>
      <c r="N523" s="216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175</v>
      </c>
      <c r="AU523" s="20" t="s">
        <v>84</v>
      </c>
    </row>
    <row r="524" s="13" customFormat="1">
      <c r="A524" s="13"/>
      <c r="B524" s="231"/>
      <c r="C524" s="232"/>
      <c r="D524" s="212" t="s">
        <v>177</v>
      </c>
      <c r="E524" s="233" t="s">
        <v>19</v>
      </c>
      <c r="F524" s="234" t="s">
        <v>620</v>
      </c>
      <c r="G524" s="232"/>
      <c r="H524" s="233" t="s">
        <v>19</v>
      </c>
      <c r="I524" s="235"/>
      <c r="J524" s="232"/>
      <c r="K524" s="232"/>
      <c r="L524" s="236"/>
      <c r="M524" s="237"/>
      <c r="N524" s="238"/>
      <c r="O524" s="238"/>
      <c r="P524" s="238"/>
      <c r="Q524" s="238"/>
      <c r="R524" s="238"/>
      <c r="S524" s="238"/>
      <c r="T524" s="23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0" t="s">
        <v>177</v>
      </c>
      <c r="AU524" s="240" t="s">
        <v>84</v>
      </c>
      <c r="AV524" s="13" t="s">
        <v>82</v>
      </c>
      <c r="AW524" s="13" t="s">
        <v>34</v>
      </c>
      <c r="AX524" s="13" t="s">
        <v>74</v>
      </c>
      <c r="AY524" s="240" t="s">
        <v>114</v>
      </c>
    </row>
    <row r="525" s="14" customFormat="1">
      <c r="A525" s="14"/>
      <c r="B525" s="241"/>
      <c r="C525" s="242"/>
      <c r="D525" s="212" t="s">
        <v>177</v>
      </c>
      <c r="E525" s="243" t="s">
        <v>19</v>
      </c>
      <c r="F525" s="244" t="s">
        <v>621</v>
      </c>
      <c r="G525" s="242"/>
      <c r="H525" s="245">
        <v>2.2799999999999998</v>
      </c>
      <c r="I525" s="246"/>
      <c r="J525" s="242"/>
      <c r="K525" s="242"/>
      <c r="L525" s="247"/>
      <c r="M525" s="248"/>
      <c r="N525" s="249"/>
      <c r="O525" s="249"/>
      <c r="P525" s="249"/>
      <c r="Q525" s="249"/>
      <c r="R525" s="249"/>
      <c r="S525" s="249"/>
      <c r="T525" s="25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1" t="s">
        <v>177</v>
      </c>
      <c r="AU525" s="251" t="s">
        <v>84</v>
      </c>
      <c r="AV525" s="14" t="s">
        <v>84</v>
      </c>
      <c r="AW525" s="14" t="s">
        <v>34</v>
      </c>
      <c r="AX525" s="14" t="s">
        <v>74</v>
      </c>
      <c r="AY525" s="251" t="s">
        <v>114</v>
      </c>
    </row>
    <row r="526" s="16" customFormat="1">
      <c r="A526" s="16"/>
      <c r="B526" s="263"/>
      <c r="C526" s="264"/>
      <c r="D526" s="212" t="s">
        <v>177</v>
      </c>
      <c r="E526" s="265" t="s">
        <v>19</v>
      </c>
      <c r="F526" s="266" t="s">
        <v>186</v>
      </c>
      <c r="G526" s="264"/>
      <c r="H526" s="267">
        <v>2.2799999999999998</v>
      </c>
      <c r="I526" s="268"/>
      <c r="J526" s="264"/>
      <c r="K526" s="264"/>
      <c r="L526" s="269"/>
      <c r="M526" s="270"/>
      <c r="N526" s="271"/>
      <c r="O526" s="271"/>
      <c r="P526" s="271"/>
      <c r="Q526" s="271"/>
      <c r="R526" s="271"/>
      <c r="S526" s="271"/>
      <c r="T526" s="272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73" t="s">
        <v>177</v>
      </c>
      <c r="AU526" s="273" t="s">
        <v>84</v>
      </c>
      <c r="AV526" s="16" t="s">
        <v>129</v>
      </c>
      <c r="AW526" s="16" t="s">
        <v>34</v>
      </c>
      <c r="AX526" s="16" t="s">
        <v>82</v>
      </c>
      <c r="AY526" s="273" t="s">
        <v>114</v>
      </c>
    </row>
    <row r="527" s="2" customFormat="1" ht="21.75" customHeight="1">
      <c r="A527" s="41"/>
      <c r="B527" s="42"/>
      <c r="C527" s="199" t="s">
        <v>622</v>
      </c>
      <c r="D527" s="199" t="s">
        <v>115</v>
      </c>
      <c r="E527" s="200" t="s">
        <v>623</v>
      </c>
      <c r="F527" s="201" t="s">
        <v>624</v>
      </c>
      <c r="G527" s="202" t="s">
        <v>171</v>
      </c>
      <c r="H527" s="203">
        <v>6.2000000000000002</v>
      </c>
      <c r="I527" s="204"/>
      <c r="J527" s="205">
        <f>ROUND(I527*H527,2)</f>
        <v>0</v>
      </c>
      <c r="K527" s="201" t="s">
        <v>172</v>
      </c>
      <c r="L527" s="47"/>
      <c r="M527" s="206" t="s">
        <v>19</v>
      </c>
      <c r="N527" s="207" t="s">
        <v>45</v>
      </c>
      <c r="O527" s="87"/>
      <c r="P527" s="208">
        <f>O527*H527</f>
        <v>0</v>
      </c>
      <c r="Q527" s="208">
        <v>0.78061999999999998</v>
      </c>
      <c r="R527" s="208">
        <f>Q527*H527</f>
        <v>4.8398440000000003</v>
      </c>
      <c r="S527" s="208">
        <v>0</v>
      </c>
      <c r="T527" s="209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0" t="s">
        <v>129</v>
      </c>
      <c r="AT527" s="210" t="s">
        <v>115</v>
      </c>
      <c r="AU527" s="210" t="s">
        <v>84</v>
      </c>
      <c r="AY527" s="20" t="s">
        <v>114</v>
      </c>
      <c r="BE527" s="211">
        <f>IF(N527="základní",J527,0)</f>
        <v>0</v>
      </c>
      <c r="BF527" s="211">
        <f>IF(N527="snížená",J527,0)</f>
        <v>0</v>
      </c>
      <c r="BG527" s="211">
        <f>IF(N527="zákl. přenesená",J527,0)</f>
        <v>0</v>
      </c>
      <c r="BH527" s="211">
        <f>IF(N527="sníž. přenesená",J527,0)</f>
        <v>0</v>
      </c>
      <c r="BI527" s="211">
        <f>IF(N527="nulová",J527,0)</f>
        <v>0</v>
      </c>
      <c r="BJ527" s="20" t="s">
        <v>82</v>
      </c>
      <c r="BK527" s="211">
        <f>ROUND(I527*H527,2)</f>
        <v>0</v>
      </c>
      <c r="BL527" s="20" t="s">
        <v>129</v>
      </c>
      <c r="BM527" s="210" t="s">
        <v>625</v>
      </c>
    </row>
    <row r="528" s="2" customFormat="1">
      <c r="A528" s="41"/>
      <c r="B528" s="42"/>
      <c r="C528" s="43"/>
      <c r="D528" s="212" t="s">
        <v>121</v>
      </c>
      <c r="E528" s="43"/>
      <c r="F528" s="213" t="s">
        <v>626</v>
      </c>
      <c r="G528" s="43"/>
      <c r="H528" s="43"/>
      <c r="I528" s="214"/>
      <c r="J528" s="43"/>
      <c r="K528" s="43"/>
      <c r="L528" s="47"/>
      <c r="M528" s="215"/>
      <c r="N528" s="216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121</v>
      </c>
      <c r="AU528" s="20" t="s">
        <v>84</v>
      </c>
    </row>
    <row r="529" s="2" customFormat="1">
      <c r="A529" s="41"/>
      <c r="B529" s="42"/>
      <c r="C529" s="43"/>
      <c r="D529" s="229" t="s">
        <v>175</v>
      </c>
      <c r="E529" s="43"/>
      <c r="F529" s="230" t="s">
        <v>627</v>
      </c>
      <c r="G529" s="43"/>
      <c r="H529" s="43"/>
      <c r="I529" s="214"/>
      <c r="J529" s="43"/>
      <c r="K529" s="43"/>
      <c r="L529" s="47"/>
      <c r="M529" s="215"/>
      <c r="N529" s="216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175</v>
      </c>
      <c r="AU529" s="20" t="s">
        <v>84</v>
      </c>
    </row>
    <row r="530" s="13" customFormat="1">
      <c r="A530" s="13"/>
      <c r="B530" s="231"/>
      <c r="C530" s="232"/>
      <c r="D530" s="212" t="s">
        <v>177</v>
      </c>
      <c r="E530" s="233" t="s">
        <v>19</v>
      </c>
      <c r="F530" s="234" t="s">
        <v>612</v>
      </c>
      <c r="G530" s="232"/>
      <c r="H530" s="233" t="s">
        <v>19</v>
      </c>
      <c r="I530" s="235"/>
      <c r="J530" s="232"/>
      <c r="K530" s="232"/>
      <c r="L530" s="236"/>
      <c r="M530" s="237"/>
      <c r="N530" s="238"/>
      <c r="O530" s="238"/>
      <c r="P530" s="238"/>
      <c r="Q530" s="238"/>
      <c r="R530" s="238"/>
      <c r="S530" s="238"/>
      <c r="T530" s="23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0" t="s">
        <v>177</v>
      </c>
      <c r="AU530" s="240" t="s">
        <v>84</v>
      </c>
      <c r="AV530" s="13" t="s">
        <v>82</v>
      </c>
      <c r="AW530" s="13" t="s">
        <v>34</v>
      </c>
      <c r="AX530" s="13" t="s">
        <v>74</v>
      </c>
      <c r="AY530" s="240" t="s">
        <v>114</v>
      </c>
    </row>
    <row r="531" s="14" customFormat="1">
      <c r="A531" s="14"/>
      <c r="B531" s="241"/>
      <c r="C531" s="242"/>
      <c r="D531" s="212" t="s">
        <v>177</v>
      </c>
      <c r="E531" s="243" t="s">
        <v>19</v>
      </c>
      <c r="F531" s="244" t="s">
        <v>613</v>
      </c>
      <c r="G531" s="242"/>
      <c r="H531" s="245">
        <v>6.2000000000000002</v>
      </c>
      <c r="I531" s="246"/>
      <c r="J531" s="242"/>
      <c r="K531" s="242"/>
      <c r="L531" s="247"/>
      <c r="M531" s="248"/>
      <c r="N531" s="249"/>
      <c r="O531" s="249"/>
      <c r="P531" s="249"/>
      <c r="Q531" s="249"/>
      <c r="R531" s="249"/>
      <c r="S531" s="249"/>
      <c r="T531" s="25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1" t="s">
        <v>177</v>
      </c>
      <c r="AU531" s="251" t="s">
        <v>84</v>
      </c>
      <c r="AV531" s="14" t="s">
        <v>84</v>
      </c>
      <c r="AW531" s="14" t="s">
        <v>34</v>
      </c>
      <c r="AX531" s="14" t="s">
        <v>74</v>
      </c>
      <c r="AY531" s="251" t="s">
        <v>114</v>
      </c>
    </row>
    <row r="532" s="16" customFormat="1">
      <c r="A532" s="16"/>
      <c r="B532" s="263"/>
      <c r="C532" s="264"/>
      <c r="D532" s="212" t="s">
        <v>177</v>
      </c>
      <c r="E532" s="265" t="s">
        <v>19</v>
      </c>
      <c r="F532" s="266" t="s">
        <v>186</v>
      </c>
      <c r="G532" s="264"/>
      <c r="H532" s="267">
        <v>6.2000000000000002</v>
      </c>
      <c r="I532" s="268"/>
      <c r="J532" s="264"/>
      <c r="K532" s="264"/>
      <c r="L532" s="269"/>
      <c r="M532" s="270"/>
      <c r="N532" s="271"/>
      <c r="O532" s="271"/>
      <c r="P532" s="271"/>
      <c r="Q532" s="271"/>
      <c r="R532" s="271"/>
      <c r="S532" s="271"/>
      <c r="T532" s="272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73" t="s">
        <v>177</v>
      </c>
      <c r="AU532" s="273" t="s">
        <v>84</v>
      </c>
      <c r="AV532" s="16" t="s">
        <v>129</v>
      </c>
      <c r="AW532" s="16" t="s">
        <v>34</v>
      </c>
      <c r="AX532" s="16" t="s">
        <v>82</v>
      </c>
      <c r="AY532" s="273" t="s">
        <v>114</v>
      </c>
    </row>
    <row r="533" s="11" customFormat="1" ht="22.8" customHeight="1">
      <c r="A533" s="11"/>
      <c r="B533" s="185"/>
      <c r="C533" s="186"/>
      <c r="D533" s="187" t="s">
        <v>73</v>
      </c>
      <c r="E533" s="227" t="s">
        <v>113</v>
      </c>
      <c r="F533" s="227" t="s">
        <v>628</v>
      </c>
      <c r="G533" s="186"/>
      <c r="H533" s="186"/>
      <c r="I533" s="189"/>
      <c r="J533" s="228">
        <f>BK533</f>
        <v>0</v>
      </c>
      <c r="K533" s="186"/>
      <c r="L533" s="191"/>
      <c r="M533" s="192"/>
      <c r="N533" s="193"/>
      <c r="O533" s="193"/>
      <c r="P533" s="194">
        <f>SUM(P534:P571)</f>
        <v>0</v>
      </c>
      <c r="Q533" s="193"/>
      <c r="R533" s="194">
        <f>SUM(R534:R571)</f>
        <v>784.59530399999994</v>
      </c>
      <c r="S533" s="193"/>
      <c r="T533" s="195">
        <f>SUM(T534:T571)</f>
        <v>0</v>
      </c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R533" s="196" t="s">
        <v>82</v>
      </c>
      <c r="AT533" s="197" t="s">
        <v>73</v>
      </c>
      <c r="AU533" s="197" t="s">
        <v>82</v>
      </c>
      <c r="AY533" s="196" t="s">
        <v>114</v>
      </c>
      <c r="BK533" s="198">
        <f>SUM(BK534:BK571)</f>
        <v>0</v>
      </c>
    </row>
    <row r="534" s="2" customFormat="1" ht="16.5" customHeight="1">
      <c r="A534" s="41"/>
      <c r="B534" s="42"/>
      <c r="C534" s="199" t="s">
        <v>629</v>
      </c>
      <c r="D534" s="199" t="s">
        <v>115</v>
      </c>
      <c r="E534" s="200" t="s">
        <v>630</v>
      </c>
      <c r="F534" s="201" t="s">
        <v>631</v>
      </c>
      <c r="G534" s="202" t="s">
        <v>171</v>
      </c>
      <c r="H534" s="203">
        <v>362.35000000000002</v>
      </c>
      <c r="I534" s="204"/>
      <c r="J534" s="205">
        <f>ROUND(I534*H534,2)</f>
        <v>0</v>
      </c>
      <c r="K534" s="201" t="s">
        <v>172</v>
      </c>
      <c r="L534" s="47"/>
      <c r="M534" s="206" t="s">
        <v>19</v>
      </c>
      <c r="N534" s="207" t="s">
        <v>45</v>
      </c>
      <c r="O534" s="87"/>
      <c r="P534" s="208">
        <f>O534*H534</f>
        <v>0</v>
      </c>
      <c r="Q534" s="208">
        <v>0</v>
      </c>
      <c r="R534" s="208">
        <f>Q534*H534</f>
        <v>0</v>
      </c>
      <c r="S534" s="208">
        <v>0</v>
      </c>
      <c r="T534" s="209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0" t="s">
        <v>129</v>
      </c>
      <c r="AT534" s="210" t="s">
        <v>115</v>
      </c>
      <c r="AU534" s="210" t="s">
        <v>84</v>
      </c>
      <c r="AY534" s="20" t="s">
        <v>114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20" t="s">
        <v>82</v>
      </c>
      <c r="BK534" s="211">
        <f>ROUND(I534*H534,2)</f>
        <v>0</v>
      </c>
      <c r="BL534" s="20" t="s">
        <v>129</v>
      </c>
      <c r="BM534" s="210" t="s">
        <v>632</v>
      </c>
    </row>
    <row r="535" s="2" customFormat="1">
      <c r="A535" s="41"/>
      <c r="B535" s="42"/>
      <c r="C535" s="43"/>
      <c r="D535" s="212" t="s">
        <v>121</v>
      </c>
      <c r="E535" s="43"/>
      <c r="F535" s="213" t="s">
        <v>633</v>
      </c>
      <c r="G535" s="43"/>
      <c r="H535" s="43"/>
      <c r="I535" s="214"/>
      <c r="J535" s="43"/>
      <c r="K535" s="43"/>
      <c r="L535" s="47"/>
      <c r="M535" s="215"/>
      <c r="N535" s="216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121</v>
      </c>
      <c r="AU535" s="20" t="s">
        <v>84</v>
      </c>
    </row>
    <row r="536" s="2" customFormat="1">
      <c r="A536" s="41"/>
      <c r="B536" s="42"/>
      <c r="C536" s="43"/>
      <c r="D536" s="229" t="s">
        <v>175</v>
      </c>
      <c r="E536" s="43"/>
      <c r="F536" s="230" t="s">
        <v>634</v>
      </c>
      <c r="G536" s="43"/>
      <c r="H536" s="43"/>
      <c r="I536" s="214"/>
      <c r="J536" s="43"/>
      <c r="K536" s="43"/>
      <c r="L536" s="47"/>
      <c r="M536" s="215"/>
      <c r="N536" s="216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175</v>
      </c>
      <c r="AU536" s="20" t="s">
        <v>84</v>
      </c>
    </row>
    <row r="537" s="14" customFormat="1">
      <c r="A537" s="14"/>
      <c r="B537" s="241"/>
      <c r="C537" s="242"/>
      <c r="D537" s="212" t="s">
        <v>177</v>
      </c>
      <c r="E537" s="243" t="s">
        <v>19</v>
      </c>
      <c r="F537" s="244" t="s">
        <v>635</v>
      </c>
      <c r="G537" s="242"/>
      <c r="H537" s="245">
        <v>115</v>
      </c>
      <c r="I537" s="246"/>
      <c r="J537" s="242"/>
      <c r="K537" s="242"/>
      <c r="L537" s="247"/>
      <c r="M537" s="248"/>
      <c r="N537" s="249"/>
      <c r="O537" s="249"/>
      <c r="P537" s="249"/>
      <c r="Q537" s="249"/>
      <c r="R537" s="249"/>
      <c r="S537" s="249"/>
      <c r="T537" s="25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1" t="s">
        <v>177</v>
      </c>
      <c r="AU537" s="251" t="s">
        <v>84</v>
      </c>
      <c r="AV537" s="14" t="s">
        <v>84</v>
      </c>
      <c r="AW537" s="14" t="s">
        <v>34</v>
      </c>
      <c r="AX537" s="14" t="s">
        <v>74</v>
      </c>
      <c r="AY537" s="251" t="s">
        <v>114</v>
      </c>
    </row>
    <row r="538" s="14" customFormat="1">
      <c r="A538" s="14"/>
      <c r="B538" s="241"/>
      <c r="C538" s="242"/>
      <c r="D538" s="212" t="s">
        <v>177</v>
      </c>
      <c r="E538" s="243" t="s">
        <v>19</v>
      </c>
      <c r="F538" s="244" t="s">
        <v>636</v>
      </c>
      <c r="G538" s="242"/>
      <c r="H538" s="245">
        <v>247.34999999999999</v>
      </c>
      <c r="I538" s="246"/>
      <c r="J538" s="242"/>
      <c r="K538" s="242"/>
      <c r="L538" s="247"/>
      <c r="M538" s="248"/>
      <c r="N538" s="249"/>
      <c r="O538" s="249"/>
      <c r="P538" s="249"/>
      <c r="Q538" s="249"/>
      <c r="R538" s="249"/>
      <c r="S538" s="249"/>
      <c r="T538" s="25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1" t="s">
        <v>177</v>
      </c>
      <c r="AU538" s="251" t="s">
        <v>84</v>
      </c>
      <c r="AV538" s="14" t="s">
        <v>84</v>
      </c>
      <c r="AW538" s="14" t="s">
        <v>34</v>
      </c>
      <c r="AX538" s="14" t="s">
        <v>74</v>
      </c>
      <c r="AY538" s="251" t="s">
        <v>114</v>
      </c>
    </row>
    <row r="539" s="16" customFormat="1">
      <c r="A539" s="16"/>
      <c r="B539" s="263"/>
      <c r="C539" s="264"/>
      <c r="D539" s="212" t="s">
        <v>177</v>
      </c>
      <c r="E539" s="265" t="s">
        <v>19</v>
      </c>
      <c r="F539" s="266" t="s">
        <v>186</v>
      </c>
      <c r="G539" s="264"/>
      <c r="H539" s="267">
        <v>362.35000000000002</v>
      </c>
      <c r="I539" s="268"/>
      <c r="J539" s="264"/>
      <c r="K539" s="264"/>
      <c r="L539" s="269"/>
      <c r="M539" s="270"/>
      <c r="N539" s="271"/>
      <c r="O539" s="271"/>
      <c r="P539" s="271"/>
      <c r="Q539" s="271"/>
      <c r="R539" s="271"/>
      <c r="S539" s="271"/>
      <c r="T539" s="272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73" t="s">
        <v>177</v>
      </c>
      <c r="AU539" s="273" t="s">
        <v>84</v>
      </c>
      <c r="AV539" s="16" t="s">
        <v>129</v>
      </c>
      <c r="AW539" s="16" t="s">
        <v>34</v>
      </c>
      <c r="AX539" s="16" t="s">
        <v>82</v>
      </c>
      <c r="AY539" s="273" t="s">
        <v>114</v>
      </c>
    </row>
    <row r="540" s="2" customFormat="1" ht="16.5" customHeight="1">
      <c r="A540" s="41"/>
      <c r="B540" s="42"/>
      <c r="C540" s="199" t="s">
        <v>637</v>
      </c>
      <c r="D540" s="199" t="s">
        <v>115</v>
      </c>
      <c r="E540" s="200" t="s">
        <v>638</v>
      </c>
      <c r="F540" s="201" t="s">
        <v>639</v>
      </c>
      <c r="G540" s="202" t="s">
        <v>281</v>
      </c>
      <c r="H540" s="203">
        <v>403.125</v>
      </c>
      <c r="I540" s="204"/>
      <c r="J540" s="205">
        <f>ROUND(I540*H540,2)</f>
        <v>0</v>
      </c>
      <c r="K540" s="201" t="s">
        <v>172</v>
      </c>
      <c r="L540" s="47"/>
      <c r="M540" s="206" t="s">
        <v>19</v>
      </c>
      <c r="N540" s="207" t="s">
        <v>45</v>
      </c>
      <c r="O540" s="87"/>
      <c r="P540" s="208">
        <f>O540*H540</f>
        <v>0</v>
      </c>
      <c r="Q540" s="208">
        <v>0</v>
      </c>
      <c r="R540" s="208">
        <f>Q540*H540</f>
        <v>0</v>
      </c>
      <c r="S540" s="208">
        <v>0</v>
      </c>
      <c r="T540" s="209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0" t="s">
        <v>129</v>
      </c>
      <c r="AT540" s="210" t="s">
        <v>115</v>
      </c>
      <c r="AU540" s="210" t="s">
        <v>84</v>
      </c>
      <c r="AY540" s="20" t="s">
        <v>114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20" t="s">
        <v>82</v>
      </c>
      <c r="BK540" s="211">
        <f>ROUND(I540*H540,2)</f>
        <v>0</v>
      </c>
      <c r="BL540" s="20" t="s">
        <v>129</v>
      </c>
      <c r="BM540" s="210" t="s">
        <v>640</v>
      </c>
    </row>
    <row r="541" s="2" customFormat="1">
      <c r="A541" s="41"/>
      <c r="B541" s="42"/>
      <c r="C541" s="43"/>
      <c r="D541" s="212" t="s">
        <v>121</v>
      </c>
      <c r="E541" s="43"/>
      <c r="F541" s="213" t="s">
        <v>641</v>
      </c>
      <c r="G541" s="43"/>
      <c r="H541" s="43"/>
      <c r="I541" s="214"/>
      <c r="J541" s="43"/>
      <c r="K541" s="43"/>
      <c r="L541" s="47"/>
      <c r="M541" s="215"/>
      <c r="N541" s="216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121</v>
      </c>
      <c r="AU541" s="20" t="s">
        <v>84</v>
      </c>
    </row>
    <row r="542" s="2" customFormat="1">
      <c r="A542" s="41"/>
      <c r="B542" s="42"/>
      <c r="C542" s="43"/>
      <c r="D542" s="229" t="s">
        <v>175</v>
      </c>
      <c r="E542" s="43"/>
      <c r="F542" s="230" t="s">
        <v>642</v>
      </c>
      <c r="G542" s="43"/>
      <c r="H542" s="43"/>
      <c r="I542" s="214"/>
      <c r="J542" s="43"/>
      <c r="K542" s="43"/>
      <c r="L542" s="47"/>
      <c r="M542" s="215"/>
      <c r="N542" s="216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175</v>
      </c>
      <c r="AU542" s="20" t="s">
        <v>84</v>
      </c>
    </row>
    <row r="543" s="13" customFormat="1">
      <c r="A543" s="13"/>
      <c r="B543" s="231"/>
      <c r="C543" s="232"/>
      <c r="D543" s="212" t="s">
        <v>177</v>
      </c>
      <c r="E543" s="233" t="s">
        <v>19</v>
      </c>
      <c r="F543" s="234" t="s">
        <v>643</v>
      </c>
      <c r="G543" s="232"/>
      <c r="H543" s="233" t="s">
        <v>19</v>
      </c>
      <c r="I543" s="235"/>
      <c r="J543" s="232"/>
      <c r="K543" s="232"/>
      <c r="L543" s="236"/>
      <c r="M543" s="237"/>
      <c r="N543" s="238"/>
      <c r="O543" s="238"/>
      <c r="P543" s="238"/>
      <c r="Q543" s="238"/>
      <c r="R543" s="238"/>
      <c r="S543" s="238"/>
      <c r="T543" s="23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0" t="s">
        <v>177</v>
      </c>
      <c r="AU543" s="240" t="s">
        <v>84</v>
      </c>
      <c r="AV543" s="13" t="s">
        <v>82</v>
      </c>
      <c r="AW543" s="13" t="s">
        <v>34</v>
      </c>
      <c r="AX543" s="13" t="s">
        <v>74</v>
      </c>
      <c r="AY543" s="240" t="s">
        <v>114</v>
      </c>
    </row>
    <row r="544" s="14" customFormat="1">
      <c r="A544" s="14"/>
      <c r="B544" s="241"/>
      <c r="C544" s="242"/>
      <c r="D544" s="212" t="s">
        <v>177</v>
      </c>
      <c r="E544" s="243" t="s">
        <v>19</v>
      </c>
      <c r="F544" s="244" t="s">
        <v>644</v>
      </c>
      <c r="G544" s="242"/>
      <c r="H544" s="245">
        <v>403.125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1" t="s">
        <v>177</v>
      </c>
      <c r="AU544" s="251" t="s">
        <v>84</v>
      </c>
      <c r="AV544" s="14" t="s">
        <v>84</v>
      </c>
      <c r="AW544" s="14" t="s">
        <v>34</v>
      </c>
      <c r="AX544" s="14" t="s">
        <v>74</v>
      </c>
      <c r="AY544" s="251" t="s">
        <v>114</v>
      </c>
    </row>
    <row r="545" s="16" customFormat="1">
      <c r="A545" s="16"/>
      <c r="B545" s="263"/>
      <c r="C545" s="264"/>
      <c r="D545" s="212" t="s">
        <v>177</v>
      </c>
      <c r="E545" s="265" t="s">
        <v>19</v>
      </c>
      <c r="F545" s="266" t="s">
        <v>186</v>
      </c>
      <c r="G545" s="264"/>
      <c r="H545" s="267">
        <v>403.125</v>
      </c>
      <c r="I545" s="268"/>
      <c r="J545" s="264"/>
      <c r="K545" s="264"/>
      <c r="L545" s="269"/>
      <c r="M545" s="270"/>
      <c r="N545" s="271"/>
      <c r="O545" s="271"/>
      <c r="P545" s="271"/>
      <c r="Q545" s="271"/>
      <c r="R545" s="271"/>
      <c r="S545" s="271"/>
      <c r="T545" s="272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73" t="s">
        <v>177</v>
      </c>
      <c r="AU545" s="273" t="s">
        <v>84</v>
      </c>
      <c r="AV545" s="16" t="s">
        <v>129</v>
      </c>
      <c r="AW545" s="16" t="s">
        <v>34</v>
      </c>
      <c r="AX545" s="16" t="s">
        <v>82</v>
      </c>
      <c r="AY545" s="273" t="s">
        <v>114</v>
      </c>
    </row>
    <row r="546" s="2" customFormat="1" ht="16.5" customHeight="1">
      <c r="A546" s="41"/>
      <c r="B546" s="42"/>
      <c r="C546" s="274" t="s">
        <v>645</v>
      </c>
      <c r="D546" s="274" t="s">
        <v>491</v>
      </c>
      <c r="E546" s="275" t="s">
        <v>646</v>
      </c>
      <c r="F546" s="276" t="s">
        <v>647</v>
      </c>
      <c r="G546" s="277" t="s">
        <v>427</v>
      </c>
      <c r="H546" s="278">
        <v>783.67499999999995</v>
      </c>
      <c r="I546" s="279"/>
      <c r="J546" s="280">
        <f>ROUND(I546*H546,2)</f>
        <v>0</v>
      </c>
      <c r="K546" s="276" t="s">
        <v>172</v>
      </c>
      <c r="L546" s="281"/>
      <c r="M546" s="282" t="s">
        <v>19</v>
      </c>
      <c r="N546" s="283" t="s">
        <v>45</v>
      </c>
      <c r="O546" s="87"/>
      <c r="P546" s="208">
        <f>O546*H546</f>
        <v>0</v>
      </c>
      <c r="Q546" s="208">
        <v>1</v>
      </c>
      <c r="R546" s="208">
        <f>Q546*H546</f>
        <v>783.67499999999995</v>
      </c>
      <c r="S546" s="208">
        <v>0</v>
      </c>
      <c r="T546" s="209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0" t="s">
        <v>144</v>
      </c>
      <c r="AT546" s="210" t="s">
        <v>491</v>
      </c>
      <c r="AU546" s="210" t="s">
        <v>84</v>
      </c>
      <c r="AY546" s="20" t="s">
        <v>114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20" t="s">
        <v>82</v>
      </c>
      <c r="BK546" s="211">
        <f>ROUND(I546*H546,2)</f>
        <v>0</v>
      </c>
      <c r="BL546" s="20" t="s">
        <v>129</v>
      </c>
      <c r="BM546" s="210" t="s">
        <v>648</v>
      </c>
    </row>
    <row r="547" s="2" customFormat="1">
      <c r="A547" s="41"/>
      <c r="B547" s="42"/>
      <c r="C547" s="43"/>
      <c r="D547" s="212" t="s">
        <v>121</v>
      </c>
      <c r="E547" s="43"/>
      <c r="F547" s="213" t="s">
        <v>647</v>
      </c>
      <c r="G547" s="43"/>
      <c r="H547" s="43"/>
      <c r="I547" s="214"/>
      <c r="J547" s="43"/>
      <c r="K547" s="43"/>
      <c r="L547" s="47"/>
      <c r="M547" s="215"/>
      <c r="N547" s="216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121</v>
      </c>
      <c r="AU547" s="20" t="s">
        <v>84</v>
      </c>
    </row>
    <row r="548" s="14" customFormat="1">
      <c r="A548" s="14"/>
      <c r="B548" s="241"/>
      <c r="C548" s="242"/>
      <c r="D548" s="212" t="s">
        <v>177</v>
      </c>
      <c r="E548" s="243" t="s">
        <v>19</v>
      </c>
      <c r="F548" s="244" t="s">
        <v>649</v>
      </c>
      <c r="G548" s="242"/>
      <c r="H548" s="245">
        <v>725.625</v>
      </c>
      <c r="I548" s="246"/>
      <c r="J548" s="242"/>
      <c r="K548" s="242"/>
      <c r="L548" s="247"/>
      <c r="M548" s="248"/>
      <c r="N548" s="249"/>
      <c r="O548" s="249"/>
      <c r="P548" s="249"/>
      <c r="Q548" s="249"/>
      <c r="R548" s="249"/>
      <c r="S548" s="249"/>
      <c r="T548" s="25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1" t="s">
        <v>177</v>
      </c>
      <c r="AU548" s="251" t="s">
        <v>84</v>
      </c>
      <c r="AV548" s="14" t="s">
        <v>84</v>
      </c>
      <c r="AW548" s="14" t="s">
        <v>34</v>
      </c>
      <c r="AX548" s="14" t="s">
        <v>74</v>
      </c>
      <c r="AY548" s="251" t="s">
        <v>114</v>
      </c>
    </row>
    <row r="549" s="16" customFormat="1">
      <c r="A549" s="16"/>
      <c r="B549" s="263"/>
      <c r="C549" s="264"/>
      <c r="D549" s="212" t="s">
        <v>177</v>
      </c>
      <c r="E549" s="265" t="s">
        <v>19</v>
      </c>
      <c r="F549" s="266" t="s">
        <v>186</v>
      </c>
      <c r="G549" s="264"/>
      <c r="H549" s="267">
        <v>725.625</v>
      </c>
      <c r="I549" s="268"/>
      <c r="J549" s="264"/>
      <c r="K549" s="264"/>
      <c r="L549" s="269"/>
      <c r="M549" s="270"/>
      <c r="N549" s="271"/>
      <c r="O549" s="271"/>
      <c r="P549" s="271"/>
      <c r="Q549" s="271"/>
      <c r="R549" s="271"/>
      <c r="S549" s="271"/>
      <c r="T549" s="272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73" t="s">
        <v>177</v>
      </c>
      <c r="AU549" s="273" t="s">
        <v>84</v>
      </c>
      <c r="AV549" s="16" t="s">
        <v>129</v>
      </c>
      <c r="AW549" s="16" t="s">
        <v>34</v>
      </c>
      <c r="AX549" s="16" t="s">
        <v>82</v>
      </c>
      <c r="AY549" s="273" t="s">
        <v>114</v>
      </c>
    </row>
    <row r="550" s="14" customFormat="1">
      <c r="A550" s="14"/>
      <c r="B550" s="241"/>
      <c r="C550" s="242"/>
      <c r="D550" s="212" t="s">
        <v>177</v>
      </c>
      <c r="E550" s="242"/>
      <c r="F550" s="244" t="s">
        <v>650</v>
      </c>
      <c r="G550" s="242"/>
      <c r="H550" s="245">
        <v>783.67499999999995</v>
      </c>
      <c r="I550" s="246"/>
      <c r="J550" s="242"/>
      <c r="K550" s="242"/>
      <c r="L550" s="247"/>
      <c r="M550" s="248"/>
      <c r="N550" s="249"/>
      <c r="O550" s="249"/>
      <c r="P550" s="249"/>
      <c r="Q550" s="249"/>
      <c r="R550" s="249"/>
      <c r="S550" s="249"/>
      <c r="T550" s="25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1" t="s">
        <v>177</v>
      </c>
      <c r="AU550" s="251" t="s">
        <v>84</v>
      </c>
      <c r="AV550" s="14" t="s">
        <v>84</v>
      </c>
      <c r="AW550" s="14" t="s">
        <v>4</v>
      </c>
      <c r="AX550" s="14" t="s">
        <v>82</v>
      </c>
      <c r="AY550" s="251" t="s">
        <v>114</v>
      </c>
    </row>
    <row r="551" s="2" customFormat="1" ht="16.5" customHeight="1">
      <c r="A551" s="41"/>
      <c r="B551" s="42"/>
      <c r="C551" s="199" t="s">
        <v>651</v>
      </c>
      <c r="D551" s="199" t="s">
        <v>115</v>
      </c>
      <c r="E551" s="200" t="s">
        <v>652</v>
      </c>
      <c r="F551" s="201" t="s">
        <v>653</v>
      </c>
      <c r="G551" s="202" t="s">
        <v>171</v>
      </c>
      <c r="H551" s="203">
        <v>2996.3499999999999</v>
      </c>
      <c r="I551" s="204"/>
      <c r="J551" s="205">
        <f>ROUND(I551*H551,2)</f>
        <v>0</v>
      </c>
      <c r="K551" s="201" t="s">
        <v>172</v>
      </c>
      <c r="L551" s="47"/>
      <c r="M551" s="206" t="s">
        <v>19</v>
      </c>
      <c r="N551" s="207" t="s">
        <v>45</v>
      </c>
      <c r="O551" s="87"/>
      <c r="P551" s="208">
        <f>O551*H551</f>
        <v>0</v>
      </c>
      <c r="Q551" s="208">
        <v>0</v>
      </c>
      <c r="R551" s="208">
        <f>Q551*H551</f>
        <v>0</v>
      </c>
      <c r="S551" s="208">
        <v>0</v>
      </c>
      <c r="T551" s="209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0" t="s">
        <v>129</v>
      </c>
      <c r="AT551" s="210" t="s">
        <v>115</v>
      </c>
      <c r="AU551" s="210" t="s">
        <v>84</v>
      </c>
      <c r="AY551" s="20" t="s">
        <v>114</v>
      </c>
      <c r="BE551" s="211">
        <f>IF(N551="základní",J551,0)</f>
        <v>0</v>
      </c>
      <c r="BF551" s="211">
        <f>IF(N551="snížená",J551,0)</f>
        <v>0</v>
      </c>
      <c r="BG551" s="211">
        <f>IF(N551="zákl. přenesená",J551,0)</f>
        <v>0</v>
      </c>
      <c r="BH551" s="211">
        <f>IF(N551="sníž. přenesená",J551,0)</f>
        <v>0</v>
      </c>
      <c r="BI551" s="211">
        <f>IF(N551="nulová",J551,0)</f>
        <v>0</v>
      </c>
      <c r="BJ551" s="20" t="s">
        <v>82</v>
      </c>
      <c r="BK551" s="211">
        <f>ROUND(I551*H551,2)</f>
        <v>0</v>
      </c>
      <c r="BL551" s="20" t="s">
        <v>129</v>
      </c>
      <c r="BM551" s="210" t="s">
        <v>654</v>
      </c>
    </row>
    <row r="552" s="2" customFormat="1">
      <c r="A552" s="41"/>
      <c r="B552" s="42"/>
      <c r="C552" s="43"/>
      <c r="D552" s="212" t="s">
        <v>121</v>
      </c>
      <c r="E552" s="43"/>
      <c r="F552" s="213" t="s">
        <v>655</v>
      </c>
      <c r="G552" s="43"/>
      <c r="H552" s="43"/>
      <c r="I552" s="214"/>
      <c r="J552" s="43"/>
      <c r="K552" s="43"/>
      <c r="L552" s="47"/>
      <c r="M552" s="215"/>
      <c r="N552" s="216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121</v>
      </c>
      <c r="AU552" s="20" t="s">
        <v>84</v>
      </c>
    </row>
    <row r="553" s="2" customFormat="1">
      <c r="A553" s="41"/>
      <c r="B553" s="42"/>
      <c r="C553" s="43"/>
      <c r="D553" s="229" t="s">
        <v>175</v>
      </c>
      <c r="E553" s="43"/>
      <c r="F553" s="230" t="s">
        <v>656</v>
      </c>
      <c r="G553" s="43"/>
      <c r="H553" s="43"/>
      <c r="I553" s="214"/>
      <c r="J553" s="43"/>
      <c r="K553" s="43"/>
      <c r="L553" s="47"/>
      <c r="M553" s="215"/>
      <c r="N553" s="216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175</v>
      </c>
      <c r="AU553" s="20" t="s">
        <v>84</v>
      </c>
    </row>
    <row r="554" s="2" customFormat="1">
      <c r="A554" s="41"/>
      <c r="B554" s="42"/>
      <c r="C554" s="43"/>
      <c r="D554" s="212" t="s">
        <v>657</v>
      </c>
      <c r="E554" s="43"/>
      <c r="F554" s="284" t="s">
        <v>658</v>
      </c>
      <c r="G554" s="43"/>
      <c r="H554" s="43"/>
      <c r="I554" s="214"/>
      <c r="J554" s="43"/>
      <c r="K554" s="43"/>
      <c r="L554" s="47"/>
      <c r="M554" s="215"/>
      <c r="N554" s="216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657</v>
      </c>
      <c r="AU554" s="20" t="s">
        <v>84</v>
      </c>
    </row>
    <row r="555" s="2" customFormat="1" ht="16.5" customHeight="1">
      <c r="A555" s="41"/>
      <c r="B555" s="42"/>
      <c r="C555" s="199" t="s">
        <v>659</v>
      </c>
      <c r="D555" s="199" t="s">
        <v>115</v>
      </c>
      <c r="E555" s="200" t="s">
        <v>660</v>
      </c>
      <c r="F555" s="201" t="s">
        <v>661</v>
      </c>
      <c r="G555" s="202" t="s">
        <v>171</v>
      </c>
      <c r="H555" s="203">
        <v>2996.3499999999999</v>
      </c>
      <c r="I555" s="204"/>
      <c r="J555" s="205">
        <f>ROUND(I555*H555,2)</f>
        <v>0</v>
      </c>
      <c r="K555" s="201" t="s">
        <v>172</v>
      </c>
      <c r="L555" s="47"/>
      <c r="M555" s="206" t="s">
        <v>19</v>
      </c>
      <c r="N555" s="207" t="s">
        <v>45</v>
      </c>
      <c r="O555" s="87"/>
      <c r="P555" s="208">
        <f>O555*H555</f>
        <v>0</v>
      </c>
      <c r="Q555" s="208">
        <v>0</v>
      </c>
      <c r="R555" s="208">
        <f>Q555*H555</f>
        <v>0</v>
      </c>
      <c r="S555" s="208">
        <v>0</v>
      </c>
      <c r="T555" s="209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0" t="s">
        <v>129</v>
      </c>
      <c r="AT555" s="210" t="s">
        <v>115</v>
      </c>
      <c r="AU555" s="210" t="s">
        <v>84</v>
      </c>
      <c r="AY555" s="20" t="s">
        <v>114</v>
      </c>
      <c r="BE555" s="211">
        <f>IF(N555="základní",J555,0)</f>
        <v>0</v>
      </c>
      <c r="BF555" s="211">
        <f>IF(N555="snížená",J555,0)</f>
        <v>0</v>
      </c>
      <c r="BG555" s="211">
        <f>IF(N555="zákl. přenesená",J555,0)</f>
        <v>0</v>
      </c>
      <c r="BH555" s="211">
        <f>IF(N555="sníž. přenesená",J555,0)</f>
        <v>0</v>
      </c>
      <c r="BI555" s="211">
        <f>IF(N555="nulová",J555,0)</f>
        <v>0</v>
      </c>
      <c r="BJ555" s="20" t="s">
        <v>82</v>
      </c>
      <c r="BK555" s="211">
        <f>ROUND(I555*H555,2)</f>
        <v>0</v>
      </c>
      <c r="BL555" s="20" t="s">
        <v>129</v>
      </c>
      <c r="BM555" s="210" t="s">
        <v>662</v>
      </c>
    </row>
    <row r="556" s="2" customFormat="1">
      <c r="A556" s="41"/>
      <c r="B556" s="42"/>
      <c r="C556" s="43"/>
      <c r="D556" s="212" t="s">
        <v>121</v>
      </c>
      <c r="E556" s="43"/>
      <c r="F556" s="213" t="s">
        <v>663</v>
      </c>
      <c r="G556" s="43"/>
      <c r="H556" s="43"/>
      <c r="I556" s="214"/>
      <c r="J556" s="43"/>
      <c r="K556" s="43"/>
      <c r="L556" s="47"/>
      <c r="M556" s="215"/>
      <c r="N556" s="216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121</v>
      </c>
      <c r="AU556" s="20" t="s">
        <v>84</v>
      </c>
    </row>
    <row r="557" s="2" customFormat="1">
      <c r="A557" s="41"/>
      <c r="B557" s="42"/>
      <c r="C557" s="43"/>
      <c r="D557" s="229" t="s">
        <v>175</v>
      </c>
      <c r="E557" s="43"/>
      <c r="F557" s="230" t="s">
        <v>664</v>
      </c>
      <c r="G557" s="43"/>
      <c r="H557" s="43"/>
      <c r="I557" s="214"/>
      <c r="J557" s="43"/>
      <c r="K557" s="43"/>
      <c r="L557" s="47"/>
      <c r="M557" s="215"/>
      <c r="N557" s="216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175</v>
      </c>
      <c r="AU557" s="20" t="s">
        <v>84</v>
      </c>
    </row>
    <row r="558" s="2" customFormat="1" ht="21.75" customHeight="1">
      <c r="A558" s="41"/>
      <c r="B558" s="42"/>
      <c r="C558" s="199" t="s">
        <v>665</v>
      </c>
      <c r="D558" s="199" t="s">
        <v>115</v>
      </c>
      <c r="E558" s="200" t="s">
        <v>666</v>
      </c>
      <c r="F558" s="201" t="s">
        <v>667</v>
      </c>
      <c r="G558" s="202" t="s">
        <v>171</v>
      </c>
      <c r="H558" s="203">
        <v>2996.3499999999999</v>
      </c>
      <c r="I558" s="204"/>
      <c r="J558" s="205">
        <f>ROUND(I558*H558,2)</f>
        <v>0</v>
      </c>
      <c r="K558" s="201" t="s">
        <v>172</v>
      </c>
      <c r="L558" s="47"/>
      <c r="M558" s="206" t="s">
        <v>19</v>
      </c>
      <c r="N558" s="207" t="s">
        <v>45</v>
      </c>
      <c r="O558" s="87"/>
      <c r="P558" s="208">
        <f>O558*H558</f>
        <v>0</v>
      </c>
      <c r="Q558" s="208">
        <v>0</v>
      </c>
      <c r="R558" s="208">
        <f>Q558*H558</f>
        <v>0</v>
      </c>
      <c r="S558" s="208">
        <v>0</v>
      </c>
      <c r="T558" s="209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0" t="s">
        <v>129</v>
      </c>
      <c r="AT558" s="210" t="s">
        <v>115</v>
      </c>
      <c r="AU558" s="210" t="s">
        <v>84</v>
      </c>
      <c r="AY558" s="20" t="s">
        <v>114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20" t="s">
        <v>82</v>
      </c>
      <c r="BK558" s="211">
        <f>ROUND(I558*H558,2)</f>
        <v>0</v>
      </c>
      <c r="BL558" s="20" t="s">
        <v>129</v>
      </c>
      <c r="BM558" s="210" t="s">
        <v>668</v>
      </c>
    </row>
    <row r="559" s="2" customFormat="1">
      <c r="A559" s="41"/>
      <c r="B559" s="42"/>
      <c r="C559" s="43"/>
      <c r="D559" s="212" t="s">
        <v>121</v>
      </c>
      <c r="E559" s="43"/>
      <c r="F559" s="213" t="s">
        <v>669</v>
      </c>
      <c r="G559" s="43"/>
      <c r="H559" s="43"/>
      <c r="I559" s="214"/>
      <c r="J559" s="43"/>
      <c r="K559" s="43"/>
      <c r="L559" s="47"/>
      <c r="M559" s="215"/>
      <c r="N559" s="216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121</v>
      </c>
      <c r="AU559" s="20" t="s">
        <v>84</v>
      </c>
    </row>
    <row r="560" s="2" customFormat="1">
      <c r="A560" s="41"/>
      <c r="B560" s="42"/>
      <c r="C560" s="43"/>
      <c r="D560" s="229" t="s">
        <v>175</v>
      </c>
      <c r="E560" s="43"/>
      <c r="F560" s="230" t="s">
        <v>670</v>
      </c>
      <c r="G560" s="43"/>
      <c r="H560" s="43"/>
      <c r="I560" s="214"/>
      <c r="J560" s="43"/>
      <c r="K560" s="43"/>
      <c r="L560" s="47"/>
      <c r="M560" s="215"/>
      <c r="N560" s="216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175</v>
      </c>
      <c r="AU560" s="20" t="s">
        <v>84</v>
      </c>
    </row>
    <row r="561" s="14" customFormat="1">
      <c r="A561" s="14"/>
      <c r="B561" s="241"/>
      <c r="C561" s="242"/>
      <c r="D561" s="212" t="s">
        <v>177</v>
      </c>
      <c r="E561" s="243" t="s">
        <v>19</v>
      </c>
      <c r="F561" s="244" t="s">
        <v>671</v>
      </c>
      <c r="G561" s="242"/>
      <c r="H561" s="245">
        <v>2598</v>
      </c>
      <c r="I561" s="246"/>
      <c r="J561" s="242"/>
      <c r="K561" s="242"/>
      <c r="L561" s="247"/>
      <c r="M561" s="248"/>
      <c r="N561" s="249"/>
      <c r="O561" s="249"/>
      <c r="P561" s="249"/>
      <c r="Q561" s="249"/>
      <c r="R561" s="249"/>
      <c r="S561" s="249"/>
      <c r="T561" s="25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1" t="s">
        <v>177</v>
      </c>
      <c r="AU561" s="251" t="s">
        <v>84</v>
      </c>
      <c r="AV561" s="14" t="s">
        <v>84</v>
      </c>
      <c r="AW561" s="14" t="s">
        <v>34</v>
      </c>
      <c r="AX561" s="14" t="s">
        <v>74</v>
      </c>
      <c r="AY561" s="251" t="s">
        <v>114</v>
      </c>
    </row>
    <row r="562" s="14" customFormat="1">
      <c r="A562" s="14"/>
      <c r="B562" s="241"/>
      <c r="C562" s="242"/>
      <c r="D562" s="212" t="s">
        <v>177</v>
      </c>
      <c r="E562" s="243" t="s">
        <v>19</v>
      </c>
      <c r="F562" s="244" t="s">
        <v>672</v>
      </c>
      <c r="G562" s="242"/>
      <c r="H562" s="245">
        <v>36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1" t="s">
        <v>177</v>
      </c>
      <c r="AU562" s="251" t="s">
        <v>84</v>
      </c>
      <c r="AV562" s="14" t="s">
        <v>84</v>
      </c>
      <c r="AW562" s="14" t="s">
        <v>34</v>
      </c>
      <c r="AX562" s="14" t="s">
        <v>74</v>
      </c>
      <c r="AY562" s="251" t="s">
        <v>114</v>
      </c>
    </row>
    <row r="563" s="14" customFormat="1">
      <c r="A563" s="14"/>
      <c r="B563" s="241"/>
      <c r="C563" s="242"/>
      <c r="D563" s="212" t="s">
        <v>177</v>
      </c>
      <c r="E563" s="243" t="s">
        <v>19</v>
      </c>
      <c r="F563" s="244" t="s">
        <v>635</v>
      </c>
      <c r="G563" s="242"/>
      <c r="H563" s="245">
        <v>115</v>
      </c>
      <c r="I563" s="246"/>
      <c r="J563" s="242"/>
      <c r="K563" s="242"/>
      <c r="L563" s="247"/>
      <c r="M563" s="248"/>
      <c r="N563" s="249"/>
      <c r="O563" s="249"/>
      <c r="P563" s="249"/>
      <c r="Q563" s="249"/>
      <c r="R563" s="249"/>
      <c r="S563" s="249"/>
      <c r="T563" s="25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1" t="s">
        <v>177</v>
      </c>
      <c r="AU563" s="251" t="s">
        <v>84</v>
      </c>
      <c r="AV563" s="14" t="s">
        <v>84</v>
      </c>
      <c r="AW563" s="14" t="s">
        <v>34</v>
      </c>
      <c r="AX563" s="14" t="s">
        <v>74</v>
      </c>
      <c r="AY563" s="251" t="s">
        <v>114</v>
      </c>
    </row>
    <row r="564" s="14" customFormat="1">
      <c r="A564" s="14"/>
      <c r="B564" s="241"/>
      <c r="C564" s="242"/>
      <c r="D564" s="212" t="s">
        <v>177</v>
      </c>
      <c r="E564" s="243" t="s">
        <v>19</v>
      </c>
      <c r="F564" s="244" t="s">
        <v>636</v>
      </c>
      <c r="G564" s="242"/>
      <c r="H564" s="245">
        <v>247.34999999999999</v>
      </c>
      <c r="I564" s="246"/>
      <c r="J564" s="242"/>
      <c r="K564" s="242"/>
      <c r="L564" s="247"/>
      <c r="M564" s="248"/>
      <c r="N564" s="249"/>
      <c r="O564" s="249"/>
      <c r="P564" s="249"/>
      <c r="Q564" s="249"/>
      <c r="R564" s="249"/>
      <c r="S564" s="249"/>
      <c r="T564" s="25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1" t="s">
        <v>177</v>
      </c>
      <c r="AU564" s="251" t="s">
        <v>84</v>
      </c>
      <c r="AV564" s="14" t="s">
        <v>84</v>
      </c>
      <c r="AW564" s="14" t="s">
        <v>34</v>
      </c>
      <c r="AX564" s="14" t="s">
        <v>74</v>
      </c>
      <c r="AY564" s="251" t="s">
        <v>114</v>
      </c>
    </row>
    <row r="565" s="16" customFormat="1">
      <c r="A565" s="16"/>
      <c r="B565" s="263"/>
      <c r="C565" s="264"/>
      <c r="D565" s="212" t="s">
        <v>177</v>
      </c>
      <c r="E565" s="265" t="s">
        <v>19</v>
      </c>
      <c r="F565" s="266" t="s">
        <v>186</v>
      </c>
      <c r="G565" s="264"/>
      <c r="H565" s="267">
        <v>2996.3499999999999</v>
      </c>
      <c r="I565" s="268"/>
      <c r="J565" s="264"/>
      <c r="K565" s="264"/>
      <c r="L565" s="269"/>
      <c r="M565" s="270"/>
      <c r="N565" s="271"/>
      <c r="O565" s="271"/>
      <c r="P565" s="271"/>
      <c r="Q565" s="271"/>
      <c r="R565" s="271"/>
      <c r="S565" s="271"/>
      <c r="T565" s="272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273" t="s">
        <v>177</v>
      </c>
      <c r="AU565" s="273" t="s">
        <v>84</v>
      </c>
      <c r="AV565" s="16" t="s">
        <v>129</v>
      </c>
      <c r="AW565" s="16" t="s">
        <v>34</v>
      </c>
      <c r="AX565" s="16" t="s">
        <v>82</v>
      </c>
      <c r="AY565" s="273" t="s">
        <v>114</v>
      </c>
    </row>
    <row r="566" s="2" customFormat="1" ht="16.5" customHeight="1">
      <c r="A566" s="41"/>
      <c r="B566" s="42"/>
      <c r="C566" s="199" t="s">
        <v>673</v>
      </c>
      <c r="D566" s="199" t="s">
        <v>115</v>
      </c>
      <c r="E566" s="200" t="s">
        <v>674</v>
      </c>
      <c r="F566" s="201" t="s">
        <v>675</v>
      </c>
      <c r="G566" s="202" t="s">
        <v>246</v>
      </c>
      <c r="H566" s="203">
        <v>8.4000000000000004</v>
      </c>
      <c r="I566" s="204"/>
      <c r="J566" s="205">
        <f>ROUND(I566*H566,2)</f>
        <v>0</v>
      </c>
      <c r="K566" s="201" t="s">
        <v>172</v>
      </c>
      <c r="L566" s="47"/>
      <c r="M566" s="206" t="s">
        <v>19</v>
      </c>
      <c r="N566" s="207" t="s">
        <v>45</v>
      </c>
      <c r="O566" s="87"/>
      <c r="P566" s="208">
        <f>O566*H566</f>
        <v>0</v>
      </c>
      <c r="Q566" s="208">
        <v>0.10956000000000001</v>
      </c>
      <c r="R566" s="208">
        <f>Q566*H566</f>
        <v>0.92030400000000012</v>
      </c>
      <c r="S566" s="208">
        <v>0</v>
      </c>
      <c r="T566" s="209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0" t="s">
        <v>129</v>
      </c>
      <c r="AT566" s="210" t="s">
        <v>115</v>
      </c>
      <c r="AU566" s="210" t="s">
        <v>84</v>
      </c>
      <c r="AY566" s="20" t="s">
        <v>114</v>
      </c>
      <c r="BE566" s="211">
        <f>IF(N566="základní",J566,0)</f>
        <v>0</v>
      </c>
      <c r="BF566" s="211">
        <f>IF(N566="snížená",J566,0)</f>
        <v>0</v>
      </c>
      <c r="BG566" s="211">
        <f>IF(N566="zákl. přenesená",J566,0)</f>
        <v>0</v>
      </c>
      <c r="BH566" s="211">
        <f>IF(N566="sníž. přenesená",J566,0)</f>
        <v>0</v>
      </c>
      <c r="BI566" s="211">
        <f>IF(N566="nulová",J566,0)</f>
        <v>0</v>
      </c>
      <c r="BJ566" s="20" t="s">
        <v>82</v>
      </c>
      <c r="BK566" s="211">
        <f>ROUND(I566*H566,2)</f>
        <v>0</v>
      </c>
      <c r="BL566" s="20" t="s">
        <v>129</v>
      </c>
      <c r="BM566" s="210" t="s">
        <v>676</v>
      </c>
    </row>
    <row r="567" s="2" customFormat="1">
      <c r="A567" s="41"/>
      <c r="B567" s="42"/>
      <c r="C567" s="43"/>
      <c r="D567" s="212" t="s">
        <v>121</v>
      </c>
      <c r="E567" s="43"/>
      <c r="F567" s="213" t="s">
        <v>677</v>
      </c>
      <c r="G567" s="43"/>
      <c r="H567" s="43"/>
      <c r="I567" s="214"/>
      <c r="J567" s="43"/>
      <c r="K567" s="43"/>
      <c r="L567" s="47"/>
      <c r="M567" s="215"/>
      <c r="N567" s="216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121</v>
      </c>
      <c r="AU567" s="20" t="s">
        <v>84</v>
      </c>
    </row>
    <row r="568" s="2" customFormat="1">
      <c r="A568" s="41"/>
      <c r="B568" s="42"/>
      <c r="C568" s="43"/>
      <c r="D568" s="229" t="s">
        <v>175</v>
      </c>
      <c r="E568" s="43"/>
      <c r="F568" s="230" t="s">
        <v>678</v>
      </c>
      <c r="G568" s="43"/>
      <c r="H568" s="43"/>
      <c r="I568" s="214"/>
      <c r="J568" s="43"/>
      <c r="K568" s="43"/>
      <c r="L568" s="47"/>
      <c r="M568" s="215"/>
      <c r="N568" s="216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175</v>
      </c>
      <c r="AU568" s="20" t="s">
        <v>84</v>
      </c>
    </row>
    <row r="569" s="14" customFormat="1">
      <c r="A569" s="14"/>
      <c r="B569" s="241"/>
      <c r="C569" s="242"/>
      <c r="D569" s="212" t="s">
        <v>177</v>
      </c>
      <c r="E569" s="243" t="s">
        <v>19</v>
      </c>
      <c r="F569" s="244" t="s">
        <v>679</v>
      </c>
      <c r="G569" s="242"/>
      <c r="H569" s="245">
        <v>4.2000000000000002</v>
      </c>
      <c r="I569" s="246"/>
      <c r="J569" s="242"/>
      <c r="K569" s="242"/>
      <c r="L569" s="247"/>
      <c r="M569" s="248"/>
      <c r="N569" s="249"/>
      <c r="O569" s="249"/>
      <c r="P569" s="249"/>
      <c r="Q569" s="249"/>
      <c r="R569" s="249"/>
      <c r="S569" s="249"/>
      <c r="T569" s="250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1" t="s">
        <v>177</v>
      </c>
      <c r="AU569" s="251" t="s">
        <v>84</v>
      </c>
      <c r="AV569" s="14" t="s">
        <v>84</v>
      </c>
      <c r="AW569" s="14" t="s">
        <v>34</v>
      </c>
      <c r="AX569" s="14" t="s">
        <v>74</v>
      </c>
      <c r="AY569" s="251" t="s">
        <v>114</v>
      </c>
    </row>
    <row r="570" s="14" customFormat="1">
      <c r="A570" s="14"/>
      <c r="B570" s="241"/>
      <c r="C570" s="242"/>
      <c r="D570" s="212" t="s">
        <v>177</v>
      </c>
      <c r="E570" s="243" t="s">
        <v>19</v>
      </c>
      <c r="F570" s="244" t="s">
        <v>249</v>
      </c>
      <c r="G570" s="242"/>
      <c r="H570" s="245">
        <v>4.2000000000000002</v>
      </c>
      <c r="I570" s="246"/>
      <c r="J570" s="242"/>
      <c r="K570" s="242"/>
      <c r="L570" s="247"/>
      <c r="M570" s="248"/>
      <c r="N570" s="249"/>
      <c r="O570" s="249"/>
      <c r="P570" s="249"/>
      <c r="Q570" s="249"/>
      <c r="R570" s="249"/>
      <c r="S570" s="249"/>
      <c r="T570" s="25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1" t="s">
        <v>177</v>
      </c>
      <c r="AU570" s="251" t="s">
        <v>84</v>
      </c>
      <c r="AV570" s="14" t="s">
        <v>84</v>
      </c>
      <c r="AW570" s="14" t="s">
        <v>34</v>
      </c>
      <c r="AX570" s="14" t="s">
        <v>74</v>
      </c>
      <c r="AY570" s="251" t="s">
        <v>114</v>
      </c>
    </row>
    <row r="571" s="16" customFormat="1">
      <c r="A571" s="16"/>
      <c r="B571" s="263"/>
      <c r="C571" s="264"/>
      <c r="D571" s="212" t="s">
        <v>177</v>
      </c>
      <c r="E571" s="265" t="s">
        <v>19</v>
      </c>
      <c r="F571" s="266" t="s">
        <v>186</v>
      </c>
      <c r="G571" s="264"/>
      <c r="H571" s="267">
        <v>8.4000000000000004</v>
      </c>
      <c r="I571" s="268"/>
      <c r="J571" s="264"/>
      <c r="K571" s="264"/>
      <c r="L571" s="269"/>
      <c r="M571" s="270"/>
      <c r="N571" s="271"/>
      <c r="O571" s="271"/>
      <c r="P571" s="271"/>
      <c r="Q571" s="271"/>
      <c r="R571" s="271"/>
      <c r="S571" s="271"/>
      <c r="T571" s="272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T571" s="273" t="s">
        <v>177</v>
      </c>
      <c r="AU571" s="273" t="s">
        <v>84</v>
      </c>
      <c r="AV571" s="16" t="s">
        <v>129</v>
      </c>
      <c r="AW571" s="16" t="s">
        <v>34</v>
      </c>
      <c r="AX571" s="16" t="s">
        <v>82</v>
      </c>
      <c r="AY571" s="273" t="s">
        <v>114</v>
      </c>
    </row>
    <row r="572" s="11" customFormat="1" ht="22.8" customHeight="1">
      <c r="A572" s="11"/>
      <c r="B572" s="185"/>
      <c r="C572" s="186"/>
      <c r="D572" s="187" t="s">
        <v>73</v>
      </c>
      <c r="E572" s="227" t="s">
        <v>144</v>
      </c>
      <c r="F572" s="227" t="s">
        <v>680</v>
      </c>
      <c r="G572" s="186"/>
      <c r="H572" s="186"/>
      <c r="I572" s="189"/>
      <c r="J572" s="228">
        <f>BK572</f>
        <v>0</v>
      </c>
      <c r="K572" s="186"/>
      <c r="L572" s="191"/>
      <c r="M572" s="192"/>
      <c r="N572" s="193"/>
      <c r="O572" s="193"/>
      <c r="P572" s="194">
        <f>SUM(P573:P589)</f>
        <v>0</v>
      </c>
      <c r="Q572" s="193"/>
      <c r="R572" s="194">
        <f>SUM(R573:R589)</f>
        <v>0.010487999999999999</v>
      </c>
      <c r="S572" s="193"/>
      <c r="T572" s="195">
        <f>SUM(T573:T589)</f>
        <v>0</v>
      </c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R572" s="196" t="s">
        <v>82</v>
      </c>
      <c r="AT572" s="197" t="s">
        <v>73</v>
      </c>
      <c r="AU572" s="197" t="s">
        <v>82</v>
      </c>
      <c r="AY572" s="196" t="s">
        <v>114</v>
      </c>
      <c r="BK572" s="198">
        <f>SUM(BK573:BK589)</f>
        <v>0</v>
      </c>
    </row>
    <row r="573" s="2" customFormat="1" ht="16.5" customHeight="1">
      <c r="A573" s="41"/>
      <c r="B573" s="42"/>
      <c r="C573" s="199" t="s">
        <v>681</v>
      </c>
      <c r="D573" s="199" t="s">
        <v>115</v>
      </c>
      <c r="E573" s="200" t="s">
        <v>682</v>
      </c>
      <c r="F573" s="201" t="s">
        <v>683</v>
      </c>
      <c r="G573" s="202" t="s">
        <v>281</v>
      </c>
      <c r="H573" s="203">
        <v>2.0089999999999999</v>
      </c>
      <c r="I573" s="204"/>
      <c r="J573" s="205">
        <f>ROUND(I573*H573,2)</f>
        <v>0</v>
      </c>
      <c r="K573" s="201" t="s">
        <v>172</v>
      </c>
      <c r="L573" s="47"/>
      <c r="M573" s="206" t="s">
        <v>19</v>
      </c>
      <c r="N573" s="207" t="s">
        <v>45</v>
      </c>
      <c r="O573" s="87"/>
      <c r="P573" s="208">
        <f>O573*H573</f>
        <v>0</v>
      </c>
      <c r="Q573" s="208">
        <v>0</v>
      </c>
      <c r="R573" s="208">
        <f>Q573*H573</f>
        <v>0</v>
      </c>
      <c r="S573" s="208">
        <v>0</v>
      </c>
      <c r="T573" s="209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0" t="s">
        <v>129</v>
      </c>
      <c r="AT573" s="210" t="s">
        <v>115</v>
      </c>
      <c r="AU573" s="210" t="s">
        <v>84</v>
      </c>
      <c r="AY573" s="20" t="s">
        <v>114</v>
      </c>
      <c r="BE573" s="211">
        <f>IF(N573="základní",J573,0)</f>
        <v>0</v>
      </c>
      <c r="BF573" s="211">
        <f>IF(N573="snížená",J573,0)</f>
        <v>0</v>
      </c>
      <c r="BG573" s="211">
        <f>IF(N573="zákl. přenesená",J573,0)</f>
        <v>0</v>
      </c>
      <c r="BH573" s="211">
        <f>IF(N573="sníž. přenesená",J573,0)</f>
        <v>0</v>
      </c>
      <c r="BI573" s="211">
        <f>IF(N573="nulová",J573,0)</f>
        <v>0</v>
      </c>
      <c r="BJ573" s="20" t="s">
        <v>82</v>
      </c>
      <c r="BK573" s="211">
        <f>ROUND(I573*H573,2)</f>
        <v>0</v>
      </c>
      <c r="BL573" s="20" t="s">
        <v>129</v>
      </c>
      <c r="BM573" s="210" t="s">
        <v>684</v>
      </c>
    </row>
    <row r="574" s="2" customFormat="1">
      <c r="A574" s="41"/>
      <c r="B574" s="42"/>
      <c r="C574" s="43"/>
      <c r="D574" s="212" t="s">
        <v>121</v>
      </c>
      <c r="E574" s="43"/>
      <c r="F574" s="213" t="s">
        <v>685</v>
      </c>
      <c r="G574" s="43"/>
      <c r="H574" s="43"/>
      <c r="I574" s="214"/>
      <c r="J574" s="43"/>
      <c r="K574" s="43"/>
      <c r="L574" s="47"/>
      <c r="M574" s="215"/>
      <c r="N574" s="216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121</v>
      </c>
      <c r="AU574" s="20" t="s">
        <v>84</v>
      </c>
    </row>
    <row r="575" s="2" customFormat="1">
      <c r="A575" s="41"/>
      <c r="B575" s="42"/>
      <c r="C575" s="43"/>
      <c r="D575" s="229" t="s">
        <v>175</v>
      </c>
      <c r="E575" s="43"/>
      <c r="F575" s="230" t="s">
        <v>686</v>
      </c>
      <c r="G575" s="43"/>
      <c r="H575" s="43"/>
      <c r="I575" s="214"/>
      <c r="J575" s="43"/>
      <c r="K575" s="43"/>
      <c r="L575" s="47"/>
      <c r="M575" s="215"/>
      <c r="N575" s="216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175</v>
      </c>
      <c r="AU575" s="20" t="s">
        <v>84</v>
      </c>
    </row>
    <row r="576" s="2" customFormat="1">
      <c r="A576" s="41"/>
      <c r="B576" s="42"/>
      <c r="C576" s="43"/>
      <c r="D576" s="212" t="s">
        <v>657</v>
      </c>
      <c r="E576" s="43"/>
      <c r="F576" s="284" t="s">
        <v>687</v>
      </c>
      <c r="G576" s="43"/>
      <c r="H576" s="43"/>
      <c r="I576" s="214"/>
      <c r="J576" s="43"/>
      <c r="K576" s="43"/>
      <c r="L576" s="47"/>
      <c r="M576" s="215"/>
      <c r="N576" s="216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657</v>
      </c>
      <c r="AU576" s="20" t="s">
        <v>84</v>
      </c>
    </row>
    <row r="577" s="13" customFormat="1">
      <c r="A577" s="13"/>
      <c r="B577" s="231"/>
      <c r="C577" s="232"/>
      <c r="D577" s="212" t="s">
        <v>177</v>
      </c>
      <c r="E577" s="233" t="s">
        <v>19</v>
      </c>
      <c r="F577" s="234" t="s">
        <v>620</v>
      </c>
      <c r="G577" s="232"/>
      <c r="H577" s="233" t="s">
        <v>19</v>
      </c>
      <c r="I577" s="235"/>
      <c r="J577" s="232"/>
      <c r="K577" s="232"/>
      <c r="L577" s="236"/>
      <c r="M577" s="237"/>
      <c r="N577" s="238"/>
      <c r="O577" s="238"/>
      <c r="P577" s="238"/>
      <c r="Q577" s="238"/>
      <c r="R577" s="238"/>
      <c r="S577" s="238"/>
      <c r="T577" s="23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0" t="s">
        <v>177</v>
      </c>
      <c r="AU577" s="240" t="s">
        <v>84</v>
      </c>
      <c r="AV577" s="13" t="s">
        <v>82</v>
      </c>
      <c r="AW577" s="13" t="s">
        <v>34</v>
      </c>
      <c r="AX577" s="13" t="s">
        <v>74</v>
      </c>
      <c r="AY577" s="240" t="s">
        <v>114</v>
      </c>
    </row>
    <row r="578" s="14" customFormat="1">
      <c r="A578" s="14"/>
      <c r="B578" s="241"/>
      <c r="C578" s="242"/>
      <c r="D578" s="212" t="s">
        <v>177</v>
      </c>
      <c r="E578" s="243" t="s">
        <v>19</v>
      </c>
      <c r="F578" s="244" t="s">
        <v>688</v>
      </c>
      <c r="G578" s="242"/>
      <c r="H578" s="245">
        <v>2.964</v>
      </c>
      <c r="I578" s="246"/>
      <c r="J578" s="242"/>
      <c r="K578" s="242"/>
      <c r="L578" s="247"/>
      <c r="M578" s="248"/>
      <c r="N578" s="249"/>
      <c r="O578" s="249"/>
      <c r="P578" s="249"/>
      <c r="Q578" s="249"/>
      <c r="R578" s="249"/>
      <c r="S578" s="249"/>
      <c r="T578" s="25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1" t="s">
        <v>177</v>
      </c>
      <c r="AU578" s="251" t="s">
        <v>84</v>
      </c>
      <c r="AV578" s="14" t="s">
        <v>84</v>
      </c>
      <c r="AW578" s="14" t="s">
        <v>34</v>
      </c>
      <c r="AX578" s="14" t="s">
        <v>74</v>
      </c>
      <c r="AY578" s="251" t="s">
        <v>114</v>
      </c>
    </row>
    <row r="579" s="14" customFormat="1">
      <c r="A579" s="14"/>
      <c r="B579" s="241"/>
      <c r="C579" s="242"/>
      <c r="D579" s="212" t="s">
        <v>177</v>
      </c>
      <c r="E579" s="243" t="s">
        <v>19</v>
      </c>
      <c r="F579" s="244" t="s">
        <v>689</v>
      </c>
      <c r="G579" s="242"/>
      <c r="H579" s="245">
        <v>-0.95499999999999996</v>
      </c>
      <c r="I579" s="246"/>
      <c r="J579" s="242"/>
      <c r="K579" s="242"/>
      <c r="L579" s="247"/>
      <c r="M579" s="248"/>
      <c r="N579" s="249"/>
      <c r="O579" s="249"/>
      <c r="P579" s="249"/>
      <c r="Q579" s="249"/>
      <c r="R579" s="249"/>
      <c r="S579" s="249"/>
      <c r="T579" s="25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1" t="s">
        <v>177</v>
      </c>
      <c r="AU579" s="251" t="s">
        <v>84</v>
      </c>
      <c r="AV579" s="14" t="s">
        <v>84</v>
      </c>
      <c r="AW579" s="14" t="s">
        <v>34</v>
      </c>
      <c r="AX579" s="14" t="s">
        <v>74</v>
      </c>
      <c r="AY579" s="251" t="s">
        <v>114</v>
      </c>
    </row>
    <row r="580" s="16" customFormat="1">
      <c r="A580" s="16"/>
      <c r="B580" s="263"/>
      <c r="C580" s="264"/>
      <c r="D580" s="212" t="s">
        <v>177</v>
      </c>
      <c r="E580" s="265" t="s">
        <v>19</v>
      </c>
      <c r="F580" s="266" t="s">
        <v>186</v>
      </c>
      <c r="G580" s="264"/>
      <c r="H580" s="267">
        <v>2.0089999999999999</v>
      </c>
      <c r="I580" s="268"/>
      <c r="J580" s="264"/>
      <c r="K580" s="264"/>
      <c r="L580" s="269"/>
      <c r="M580" s="270"/>
      <c r="N580" s="271"/>
      <c r="O580" s="271"/>
      <c r="P580" s="271"/>
      <c r="Q580" s="271"/>
      <c r="R580" s="271"/>
      <c r="S580" s="271"/>
      <c r="T580" s="272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T580" s="273" t="s">
        <v>177</v>
      </c>
      <c r="AU580" s="273" t="s">
        <v>84</v>
      </c>
      <c r="AV580" s="16" t="s">
        <v>129</v>
      </c>
      <c r="AW580" s="16" t="s">
        <v>34</v>
      </c>
      <c r="AX580" s="16" t="s">
        <v>82</v>
      </c>
      <c r="AY580" s="273" t="s">
        <v>114</v>
      </c>
    </row>
    <row r="581" s="2" customFormat="1" ht="16.5" customHeight="1">
      <c r="A581" s="41"/>
      <c r="B581" s="42"/>
      <c r="C581" s="199" t="s">
        <v>690</v>
      </c>
      <c r="D581" s="199" t="s">
        <v>115</v>
      </c>
      <c r="E581" s="200" t="s">
        <v>691</v>
      </c>
      <c r="F581" s="201" t="s">
        <v>692</v>
      </c>
      <c r="G581" s="202" t="s">
        <v>171</v>
      </c>
      <c r="H581" s="203">
        <v>2.2799999999999998</v>
      </c>
      <c r="I581" s="204"/>
      <c r="J581" s="205">
        <f>ROUND(I581*H581,2)</f>
        <v>0</v>
      </c>
      <c r="K581" s="201" t="s">
        <v>172</v>
      </c>
      <c r="L581" s="47"/>
      <c r="M581" s="206" t="s">
        <v>19</v>
      </c>
      <c r="N581" s="207" t="s">
        <v>45</v>
      </c>
      <c r="O581" s="87"/>
      <c r="P581" s="208">
        <f>O581*H581</f>
        <v>0</v>
      </c>
      <c r="Q581" s="208">
        <v>0.0045999999999999999</v>
      </c>
      <c r="R581" s="208">
        <f>Q581*H581</f>
        <v>0.010487999999999999</v>
      </c>
      <c r="S581" s="208">
        <v>0</v>
      </c>
      <c r="T581" s="209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0" t="s">
        <v>129</v>
      </c>
      <c r="AT581" s="210" t="s">
        <v>115</v>
      </c>
      <c r="AU581" s="210" t="s">
        <v>84</v>
      </c>
      <c r="AY581" s="20" t="s">
        <v>114</v>
      </c>
      <c r="BE581" s="211">
        <f>IF(N581="základní",J581,0)</f>
        <v>0</v>
      </c>
      <c r="BF581" s="211">
        <f>IF(N581="snížená",J581,0)</f>
        <v>0</v>
      </c>
      <c r="BG581" s="211">
        <f>IF(N581="zákl. přenesená",J581,0)</f>
        <v>0</v>
      </c>
      <c r="BH581" s="211">
        <f>IF(N581="sníž. přenesená",J581,0)</f>
        <v>0</v>
      </c>
      <c r="BI581" s="211">
        <f>IF(N581="nulová",J581,0)</f>
        <v>0</v>
      </c>
      <c r="BJ581" s="20" t="s">
        <v>82</v>
      </c>
      <c r="BK581" s="211">
        <f>ROUND(I581*H581,2)</f>
        <v>0</v>
      </c>
      <c r="BL581" s="20" t="s">
        <v>129</v>
      </c>
      <c r="BM581" s="210" t="s">
        <v>693</v>
      </c>
    </row>
    <row r="582" s="2" customFormat="1">
      <c r="A582" s="41"/>
      <c r="B582" s="42"/>
      <c r="C582" s="43"/>
      <c r="D582" s="212" t="s">
        <v>121</v>
      </c>
      <c r="E582" s="43"/>
      <c r="F582" s="213" t="s">
        <v>694</v>
      </c>
      <c r="G582" s="43"/>
      <c r="H582" s="43"/>
      <c r="I582" s="214"/>
      <c r="J582" s="43"/>
      <c r="K582" s="43"/>
      <c r="L582" s="47"/>
      <c r="M582" s="215"/>
      <c r="N582" s="216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121</v>
      </c>
      <c r="AU582" s="20" t="s">
        <v>84</v>
      </c>
    </row>
    <row r="583" s="2" customFormat="1">
      <c r="A583" s="41"/>
      <c r="B583" s="42"/>
      <c r="C583" s="43"/>
      <c r="D583" s="229" t="s">
        <v>175</v>
      </c>
      <c r="E583" s="43"/>
      <c r="F583" s="230" t="s">
        <v>695</v>
      </c>
      <c r="G583" s="43"/>
      <c r="H583" s="43"/>
      <c r="I583" s="214"/>
      <c r="J583" s="43"/>
      <c r="K583" s="43"/>
      <c r="L583" s="47"/>
      <c r="M583" s="215"/>
      <c r="N583" s="216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175</v>
      </c>
      <c r="AU583" s="20" t="s">
        <v>84</v>
      </c>
    </row>
    <row r="584" s="13" customFormat="1">
      <c r="A584" s="13"/>
      <c r="B584" s="231"/>
      <c r="C584" s="232"/>
      <c r="D584" s="212" t="s">
        <v>177</v>
      </c>
      <c r="E584" s="233" t="s">
        <v>19</v>
      </c>
      <c r="F584" s="234" t="s">
        <v>620</v>
      </c>
      <c r="G584" s="232"/>
      <c r="H584" s="233" t="s">
        <v>19</v>
      </c>
      <c r="I584" s="235"/>
      <c r="J584" s="232"/>
      <c r="K584" s="232"/>
      <c r="L584" s="236"/>
      <c r="M584" s="237"/>
      <c r="N584" s="238"/>
      <c r="O584" s="238"/>
      <c r="P584" s="238"/>
      <c r="Q584" s="238"/>
      <c r="R584" s="238"/>
      <c r="S584" s="238"/>
      <c r="T584" s="23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0" t="s">
        <v>177</v>
      </c>
      <c r="AU584" s="240" t="s">
        <v>84</v>
      </c>
      <c r="AV584" s="13" t="s">
        <v>82</v>
      </c>
      <c r="AW584" s="13" t="s">
        <v>34</v>
      </c>
      <c r="AX584" s="13" t="s">
        <v>74</v>
      </c>
      <c r="AY584" s="240" t="s">
        <v>114</v>
      </c>
    </row>
    <row r="585" s="14" customFormat="1">
      <c r="A585" s="14"/>
      <c r="B585" s="241"/>
      <c r="C585" s="242"/>
      <c r="D585" s="212" t="s">
        <v>177</v>
      </c>
      <c r="E585" s="243" t="s">
        <v>19</v>
      </c>
      <c r="F585" s="244" t="s">
        <v>696</v>
      </c>
      <c r="G585" s="242"/>
      <c r="H585" s="245">
        <v>2.2799999999999998</v>
      </c>
      <c r="I585" s="246"/>
      <c r="J585" s="242"/>
      <c r="K585" s="242"/>
      <c r="L585" s="247"/>
      <c r="M585" s="248"/>
      <c r="N585" s="249"/>
      <c r="O585" s="249"/>
      <c r="P585" s="249"/>
      <c r="Q585" s="249"/>
      <c r="R585" s="249"/>
      <c r="S585" s="249"/>
      <c r="T585" s="25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1" t="s">
        <v>177</v>
      </c>
      <c r="AU585" s="251" t="s">
        <v>84</v>
      </c>
      <c r="AV585" s="14" t="s">
        <v>84</v>
      </c>
      <c r="AW585" s="14" t="s">
        <v>34</v>
      </c>
      <c r="AX585" s="14" t="s">
        <v>74</v>
      </c>
      <c r="AY585" s="251" t="s">
        <v>114</v>
      </c>
    </row>
    <row r="586" s="16" customFormat="1">
      <c r="A586" s="16"/>
      <c r="B586" s="263"/>
      <c r="C586" s="264"/>
      <c r="D586" s="212" t="s">
        <v>177</v>
      </c>
      <c r="E586" s="265" t="s">
        <v>19</v>
      </c>
      <c r="F586" s="266" t="s">
        <v>186</v>
      </c>
      <c r="G586" s="264"/>
      <c r="H586" s="267">
        <v>2.2799999999999998</v>
      </c>
      <c r="I586" s="268"/>
      <c r="J586" s="264"/>
      <c r="K586" s="264"/>
      <c r="L586" s="269"/>
      <c r="M586" s="270"/>
      <c r="N586" s="271"/>
      <c r="O586" s="271"/>
      <c r="P586" s="271"/>
      <c r="Q586" s="271"/>
      <c r="R586" s="271"/>
      <c r="S586" s="271"/>
      <c r="T586" s="272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73" t="s">
        <v>177</v>
      </c>
      <c r="AU586" s="273" t="s">
        <v>84</v>
      </c>
      <c r="AV586" s="16" t="s">
        <v>129</v>
      </c>
      <c r="AW586" s="16" t="s">
        <v>34</v>
      </c>
      <c r="AX586" s="16" t="s">
        <v>82</v>
      </c>
      <c r="AY586" s="273" t="s">
        <v>114</v>
      </c>
    </row>
    <row r="587" s="2" customFormat="1" ht="16.5" customHeight="1">
      <c r="A587" s="41"/>
      <c r="B587" s="42"/>
      <c r="C587" s="199" t="s">
        <v>697</v>
      </c>
      <c r="D587" s="199" t="s">
        <v>115</v>
      </c>
      <c r="E587" s="200" t="s">
        <v>698</v>
      </c>
      <c r="F587" s="201" t="s">
        <v>699</v>
      </c>
      <c r="G587" s="202" t="s">
        <v>171</v>
      </c>
      <c r="H587" s="203">
        <v>2.2799999999999998</v>
      </c>
      <c r="I587" s="204"/>
      <c r="J587" s="205">
        <f>ROUND(I587*H587,2)</f>
        <v>0</v>
      </c>
      <c r="K587" s="201" t="s">
        <v>172</v>
      </c>
      <c r="L587" s="47"/>
      <c r="M587" s="206" t="s">
        <v>19</v>
      </c>
      <c r="N587" s="207" t="s">
        <v>45</v>
      </c>
      <c r="O587" s="87"/>
      <c r="P587" s="208">
        <f>O587*H587</f>
        <v>0</v>
      </c>
      <c r="Q587" s="208">
        <v>0</v>
      </c>
      <c r="R587" s="208">
        <f>Q587*H587</f>
        <v>0</v>
      </c>
      <c r="S587" s="208">
        <v>0</v>
      </c>
      <c r="T587" s="209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0" t="s">
        <v>129</v>
      </c>
      <c r="AT587" s="210" t="s">
        <v>115</v>
      </c>
      <c r="AU587" s="210" t="s">
        <v>84</v>
      </c>
      <c r="AY587" s="20" t="s">
        <v>114</v>
      </c>
      <c r="BE587" s="211">
        <f>IF(N587="základní",J587,0)</f>
        <v>0</v>
      </c>
      <c r="BF587" s="211">
        <f>IF(N587="snížená",J587,0)</f>
        <v>0</v>
      </c>
      <c r="BG587" s="211">
        <f>IF(N587="zákl. přenesená",J587,0)</f>
        <v>0</v>
      </c>
      <c r="BH587" s="211">
        <f>IF(N587="sníž. přenesená",J587,0)</f>
        <v>0</v>
      </c>
      <c r="BI587" s="211">
        <f>IF(N587="nulová",J587,0)</f>
        <v>0</v>
      </c>
      <c r="BJ587" s="20" t="s">
        <v>82</v>
      </c>
      <c r="BK587" s="211">
        <f>ROUND(I587*H587,2)</f>
        <v>0</v>
      </c>
      <c r="BL587" s="20" t="s">
        <v>129</v>
      </c>
      <c r="BM587" s="210" t="s">
        <v>700</v>
      </c>
    </row>
    <row r="588" s="2" customFormat="1">
      <c r="A588" s="41"/>
      <c r="B588" s="42"/>
      <c r="C588" s="43"/>
      <c r="D588" s="212" t="s">
        <v>121</v>
      </c>
      <c r="E588" s="43"/>
      <c r="F588" s="213" t="s">
        <v>701</v>
      </c>
      <c r="G588" s="43"/>
      <c r="H588" s="43"/>
      <c r="I588" s="214"/>
      <c r="J588" s="43"/>
      <c r="K588" s="43"/>
      <c r="L588" s="47"/>
      <c r="M588" s="215"/>
      <c r="N588" s="216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121</v>
      </c>
      <c r="AU588" s="20" t="s">
        <v>84</v>
      </c>
    </row>
    <row r="589" s="2" customFormat="1">
      <c r="A589" s="41"/>
      <c r="B589" s="42"/>
      <c r="C589" s="43"/>
      <c r="D589" s="229" t="s">
        <v>175</v>
      </c>
      <c r="E589" s="43"/>
      <c r="F589" s="230" t="s">
        <v>702</v>
      </c>
      <c r="G589" s="43"/>
      <c r="H589" s="43"/>
      <c r="I589" s="214"/>
      <c r="J589" s="43"/>
      <c r="K589" s="43"/>
      <c r="L589" s="47"/>
      <c r="M589" s="215"/>
      <c r="N589" s="216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175</v>
      </c>
      <c r="AU589" s="20" t="s">
        <v>84</v>
      </c>
    </row>
    <row r="590" s="11" customFormat="1" ht="22.8" customHeight="1">
      <c r="A590" s="11"/>
      <c r="B590" s="185"/>
      <c r="C590" s="186"/>
      <c r="D590" s="187" t="s">
        <v>73</v>
      </c>
      <c r="E590" s="227" t="s">
        <v>148</v>
      </c>
      <c r="F590" s="227" t="s">
        <v>703</v>
      </c>
      <c r="G590" s="186"/>
      <c r="H590" s="186"/>
      <c r="I590" s="189"/>
      <c r="J590" s="228">
        <f>BK590</f>
        <v>0</v>
      </c>
      <c r="K590" s="186"/>
      <c r="L590" s="191"/>
      <c r="M590" s="192"/>
      <c r="N590" s="193"/>
      <c r="O590" s="193"/>
      <c r="P590" s="194">
        <f>P591+P633+P708</f>
        <v>0</v>
      </c>
      <c r="Q590" s="193"/>
      <c r="R590" s="194">
        <f>R591+R633+R708</f>
        <v>75.769477999999992</v>
      </c>
      <c r="S590" s="193"/>
      <c r="T590" s="195">
        <f>T591+T633+T708</f>
        <v>228.89936</v>
      </c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R590" s="196" t="s">
        <v>82</v>
      </c>
      <c r="AT590" s="197" t="s">
        <v>73</v>
      </c>
      <c r="AU590" s="197" t="s">
        <v>82</v>
      </c>
      <c r="AY590" s="196" t="s">
        <v>114</v>
      </c>
      <c r="BK590" s="198">
        <f>BK591+BK633+BK708</f>
        <v>0</v>
      </c>
    </row>
    <row r="591" s="11" customFormat="1" ht="20.88" customHeight="1">
      <c r="A591" s="11"/>
      <c r="B591" s="185"/>
      <c r="C591" s="186"/>
      <c r="D591" s="187" t="s">
        <v>73</v>
      </c>
      <c r="E591" s="227" t="s">
        <v>704</v>
      </c>
      <c r="F591" s="227" t="s">
        <v>705</v>
      </c>
      <c r="G591" s="186"/>
      <c r="H591" s="186"/>
      <c r="I591" s="189"/>
      <c r="J591" s="228">
        <f>BK591</f>
        <v>0</v>
      </c>
      <c r="K591" s="186"/>
      <c r="L591" s="191"/>
      <c r="M591" s="192"/>
      <c r="N591" s="193"/>
      <c r="O591" s="193"/>
      <c r="P591" s="194">
        <f>SUM(P592:P632)</f>
        <v>0</v>
      </c>
      <c r="Q591" s="193"/>
      <c r="R591" s="194">
        <f>SUM(R592:R632)</f>
        <v>36.050878000000004</v>
      </c>
      <c r="S591" s="193"/>
      <c r="T591" s="195">
        <f>SUM(T592:T632)</f>
        <v>0</v>
      </c>
      <c r="U591" s="11"/>
      <c r="V591" s="11"/>
      <c r="W591" s="11"/>
      <c r="X591" s="11"/>
      <c r="Y591" s="11"/>
      <c r="Z591" s="11"/>
      <c r="AA591" s="11"/>
      <c r="AB591" s="11"/>
      <c r="AC591" s="11"/>
      <c r="AD591" s="11"/>
      <c r="AE591" s="11"/>
      <c r="AR591" s="196" t="s">
        <v>82</v>
      </c>
      <c r="AT591" s="197" t="s">
        <v>73</v>
      </c>
      <c r="AU591" s="197" t="s">
        <v>84</v>
      </c>
      <c r="AY591" s="196" t="s">
        <v>114</v>
      </c>
      <c r="BK591" s="198">
        <f>SUM(BK592:BK632)</f>
        <v>0</v>
      </c>
    </row>
    <row r="592" s="2" customFormat="1" ht="16.5" customHeight="1">
      <c r="A592" s="41"/>
      <c r="B592" s="42"/>
      <c r="C592" s="199" t="s">
        <v>706</v>
      </c>
      <c r="D592" s="199" t="s">
        <v>115</v>
      </c>
      <c r="E592" s="200" t="s">
        <v>707</v>
      </c>
      <c r="F592" s="201" t="s">
        <v>708</v>
      </c>
      <c r="G592" s="202" t="s">
        <v>195</v>
      </c>
      <c r="H592" s="203">
        <v>3</v>
      </c>
      <c r="I592" s="204"/>
      <c r="J592" s="205">
        <f>ROUND(I592*H592,2)</f>
        <v>0</v>
      </c>
      <c r="K592" s="201" t="s">
        <v>172</v>
      </c>
      <c r="L592" s="47"/>
      <c r="M592" s="206" t="s">
        <v>19</v>
      </c>
      <c r="N592" s="207" t="s">
        <v>45</v>
      </c>
      <c r="O592" s="87"/>
      <c r="P592" s="208">
        <f>O592*H592</f>
        <v>0</v>
      </c>
      <c r="Q592" s="208">
        <v>0</v>
      </c>
      <c r="R592" s="208">
        <f>Q592*H592</f>
        <v>0</v>
      </c>
      <c r="S592" s="208">
        <v>0</v>
      </c>
      <c r="T592" s="209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0" t="s">
        <v>129</v>
      </c>
      <c r="AT592" s="210" t="s">
        <v>115</v>
      </c>
      <c r="AU592" s="210" t="s">
        <v>125</v>
      </c>
      <c r="AY592" s="20" t="s">
        <v>114</v>
      </c>
      <c r="BE592" s="211">
        <f>IF(N592="základní",J592,0)</f>
        <v>0</v>
      </c>
      <c r="BF592" s="211">
        <f>IF(N592="snížená",J592,0)</f>
        <v>0</v>
      </c>
      <c r="BG592" s="211">
        <f>IF(N592="zákl. přenesená",J592,0)</f>
        <v>0</v>
      </c>
      <c r="BH592" s="211">
        <f>IF(N592="sníž. přenesená",J592,0)</f>
        <v>0</v>
      </c>
      <c r="BI592" s="211">
        <f>IF(N592="nulová",J592,0)</f>
        <v>0</v>
      </c>
      <c r="BJ592" s="20" t="s">
        <v>82</v>
      </c>
      <c r="BK592" s="211">
        <f>ROUND(I592*H592,2)</f>
        <v>0</v>
      </c>
      <c r="BL592" s="20" t="s">
        <v>129</v>
      </c>
      <c r="BM592" s="210" t="s">
        <v>709</v>
      </c>
    </row>
    <row r="593" s="2" customFormat="1">
      <c r="A593" s="41"/>
      <c r="B593" s="42"/>
      <c r="C593" s="43"/>
      <c r="D593" s="212" t="s">
        <v>121</v>
      </c>
      <c r="E593" s="43"/>
      <c r="F593" s="213" t="s">
        <v>710</v>
      </c>
      <c r="G593" s="43"/>
      <c r="H593" s="43"/>
      <c r="I593" s="214"/>
      <c r="J593" s="43"/>
      <c r="K593" s="43"/>
      <c r="L593" s="47"/>
      <c r="M593" s="215"/>
      <c r="N593" s="216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121</v>
      </c>
      <c r="AU593" s="20" t="s">
        <v>125</v>
      </c>
    </row>
    <row r="594" s="2" customFormat="1">
      <c r="A594" s="41"/>
      <c r="B594" s="42"/>
      <c r="C594" s="43"/>
      <c r="D594" s="229" t="s">
        <v>175</v>
      </c>
      <c r="E594" s="43"/>
      <c r="F594" s="230" t="s">
        <v>711</v>
      </c>
      <c r="G594" s="43"/>
      <c r="H594" s="43"/>
      <c r="I594" s="214"/>
      <c r="J594" s="43"/>
      <c r="K594" s="43"/>
      <c r="L594" s="47"/>
      <c r="M594" s="215"/>
      <c r="N594" s="216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175</v>
      </c>
      <c r="AU594" s="20" t="s">
        <v>125</v>
      </c>
    </row>
    <row r="595" s="14" customFormat="1">
      <c r="A595" s="14"/>
      <c r="B595" s="241"/>
      <c r="C595" s="242"/>
      <c r="D595" s="212" t="s">
        <v>177</v>
      </c>
      <c r="E595" s="243" t="s">
        <v>19</v>
      </c>
      <c r="F595" s="244" t="s">
        <v>712</v>
      </c>
      <c r="G595" s="242"/>
      <c r="H595" s="245">
        <v>3</v>
      </c>
      <c r="I595" s="246"/>
      <c r="J595" s="242"/>
      <c r="K595" s="242"/>
      <c r="L595" s="247"/>
      <c r="M595" s="248"/>
      <c r="N595" s="249"/>
      <c r="O595" s="249"/>
      <c r="P595" s="249"/>
      <c r="Q595" s="249"/>
      <c r="R595" s="249"/>
      <c r="S595" s="249"/>
      <c r="T595" s="25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1" t="s">
        <v>177</v>
      </c>
      <c r="AU595" s="251" t="s">
        <v>125</v>
      </c>
      <c r="AV595" s="14" t="s">
        <v>84</v>
      </c>
      <c r="AW595" s="14" t="s">
        <v>34</v>
      </c>
      <c r="AX595" s="14" t="s">
        <v>74</v>
      </c>
      <c r="AY595" s="251" t="s">
        <v>114</v>
      </c>
    </row>
    <row r="596" s="16" customFormat="1">
      <c r="A596" s="16"/>
      <c r="B596" s="263"/>
      <c r="C596" s="264"/>
      <c r="D596" s="212" t="s">
        <v>177</v>
      </c>
      <c r="E596" s="265" t="s">
        <v>19</v>
      </c>
      <c r="F596" s="266" t="s">
        <v>186</v>
      </c>
      <c r="G596" s="264"/>
      <c r="H596" s="267">
        <v>3</v>
      </c>
      <c r="I596" s="268"/>
      <c r="J596" s="264"/>
      <c r="K596" s="264"/>
      <c r="L596" s="269"/>
      <c r="M596" s="270"/>
      <c r="N596" s="271"/>
      <c r="O596" s="271"/>
      <c r="P596" s="271"/>
      <c r="Q596" s="271"/>
      <c r="R596" s="271"/>
      <c r="S596" s="271"/>
      <c r="T596" s="272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73" t="s">
        <v>177</v>
      </c>
      <c r="AU596" s="273" t="s">
        <v>125</v>
      </c>
      <c r="AV596" s="16" t="s">
        <v>129</v>
      </c>
      <c r="AW596" s="16" t="s">
        <v>34</v>
      </c>
      <c r="AX596" s="16" t="s">
        <v>82</v>
      </c>
      <c r="AY596" s="273" t="s">
        <v>114</v>
      </c>
    </row>
    <row r="597" s="2" customFormat="1" ht="16.5" customHeight="1">
      <c r="A597" s="41"/>
      <c r="B597" s="42"/>
      <c r="C597" s="274" t="s">
        <v>713</v>
      </c>
      <c r="D597" s="274" t="s">
        <v>491</v>
      </c>
      <c r="E597" s="275" t="s">
        <v>714</v>
      </c>
      <c r="F597" s="276" t="s">
        <v>715</v>
      </c>
      <c r="G597" s="277" t="s">
        <v>195</v>
      </c>
      <c r="H597" s="278">
        <v>3</v>
      </c>
      <c r="I597" s="279"/>
      <c r="J597" s="280">
        <f>ROUND(I597*H597,2)</f>
        <v>0</v>
      </c>
      <c r="K597" s="276" t="s">
        <v>172</v>
      </c>
      <c r="L597" s="281"/>
      <c r="M597" s="282" t="s">
        <v>19</v>
      </c>
      <c r="N597" s="283" t="s">
        <v>45</v>
      </c>
      <c r="O597" s="87"/>
      <c r="P597" s="208">
        <f>O597*H597</f>
        <v>0</v>
      </c>
      <c r="Q597" s="208">
        <v>0.0020999999999999999</v>
      </c>
      <c r="R597" s="208">
        <f>Q597*H597</f>
        <v>0.0063</v>
      </c>
      <c r="S597" s="208">
        <v>0</v>
      </c>
      <c r="T597" s="209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0" t="s">
        <v>144</v>
      </c>
      <c r="AT597" s="210" t="s">
        <v>491</v>
      </c>
      <c r="AU597" s="210" t="s">
        <v>125</v>
      </c>
      <c r="AY597" s="20" t="s">
        <v>114</v>
      </c>
      <c r="BE597" s="211">
        <f>IF(N597="základní",J597,0)</f>
        <v>0</v>
      </c>
      <c r="BF597" s="211">
        <f>IF(N597="snížená",J597,0)</f>
        <v>0</v>
      </c>
      <c r="BG597" s="211">
        <f>IF(N597="zákl. přenesená",J597,0)</f>
        <v>0</v>
      </c>
      <c r="BH597" s="211">
        <f>IF(N597="sníž. přenesená",J597,0)</f>
        <v>0</v>
      </c>
      <c r="BI597" s="211">
        <f>IF(N597="nulová",J597,0)</f>
        <v>0</v>
      </c>
      <c r="BJ597" s="20" t="s">
        <v>82</v>
      </c>
      <c r="BK597" s="211">
        <f>ROUND(I597*H597,2)</f>
        <v>0</v>
      </c>
      <c r="BL597" s="20" t="s">
        <v>129</v>
      </c>
      <c r="BM597" s="210" t="s">
        <v>716</v>
      </c>
    </row>
    <row r="598" s="2" customFormat="1">
      <c r="A598" s="41"/>
      <c r="B598" s="42"/>
      <c r="C598" s="43"/>
      <c r="D598" s="212" t="s">
        <v>121</v>
      </c>
      <c r="E598" s="43"/>
      <c r="F598" s="213" t="s">
        <v>715</v>
      </c>
      <c r="G598" s="43"/>
      <c r="H598" s="43"/>
      <c r="I598" s="214"/>
      <c r="J598" s="43"/>
      <c r="K598" s="43"/>
      <c r="L598" s="47"/>
      <c r="M598" s="215"/>
      <c r="N598" s="216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121</v>
      </c>
      <c r="AU598" s="20" t="s">
        <v>125</v>
      </c>
    </row>
    <row r="599" s="14" customFormat="1">
      <c r="A599" s="14"/>
      <c r="B599" s="241"/>
      <c r="C599" s="242"/>
      <c r="D599" s="212" t="s">
        <v>177</v>
      </c>
      <c r="E599" s="243" t="s">
        <v>19</v>
      </c>
      <c r="F599" s="244" t="s">
        <v>717</v>
      </c>
      <c r="G599" s="242"/>
      <c r="H599" s="245">
        <v>3</v>
      </c>
      <c r="I599" s="246"/>
      <c r="J599" s="242"/>
      <c r="K599" s="242"/>
      <c r="L599" s="247"/>
      <c r="M599" s="248"/>
      <c r="N599" s="249"/>
      <c r="O599" s="249"/>
      <c r="P599" s="249"/>
      <c r="Q599" s="249"/>
      <c r="R599" s="249"/>
      <c r="S599" s="249"/>
      <c r="T599" s="25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1" t="s">
        <v>177</v>
      </c>
      <c r="AU599" s="251" t="s">
        <v>125</v>
      </c>
      <c r="AV599" s="14" t="s">
        <v>84</v>
      </c>
      <c r="AW599" s="14" t="s">
        <v>34</v>
      </c>
      <c r="AX599" s="14" t="s">
        <v>74</v>
      </c>
      <c r="AY599" s="251" t="s">
        <v>114</v>
      </c>
    </row>
    <row r="600" s="16" customFormat="1">
      <c r="A600" s="16"/>
      <c r="B600" s="263"/>
      <c r="C600" s="264"/>
      <c r="D600" s="212" t="s">
        <v>177</v>
      </c>
      <c r="E600" s="265" t="s">
        <v>19</v>
      </c>
      <c r="F600" s="266" t="s">
        <v>186</v>
      </c>
      <c r="G600" s="264"/>
      <c r="H600" s="267">
        <v>3</v>
      </c>
      <c r="I600" s="268"/>
      <c r="J600" s="264"/>
      <c r="K600" s="264"/>
      <c r="L600" s="269"/>
      <c r="M600" s="270"/>
      <c r="N600" s="271"/>
      <c r="O600" s="271"/>
      <c r="P600" s="271"/>
      <c r="Q600" s="271"/>
      <c r="R600" s="271"/>
      <c r="S600" s="271"/>
      <c r="T600" s="272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T600" s="273" t="s">
        <v>177</v>
      </c>
      <c r="AU600" s="273" t="s">
        <v>125</v>
      </c>
      <c r="AV600" s="16" t="s">
        <v>129</v>
      </c>
      <c r="AW600" s="16" t="s">
        <v>34</v>
      </c>
      <c r="AX600" s="16" t="s">
        <v>82</v>
      </c>
      <c r="AY600" s="273" t="s">
        <v>114</v>
      </c>
    </row>
    <row r="601" s="2" customFormat="1" ht="16.5" customHeight="1">
      <c r="A601" s="41"/>
      <c r="B601" s="42"/>
      <c r="C601" s="199" t="s">
        <v>718</v>
      </c>
      <c r="D601" s="199" t="s">
        <v>115</v>
      </c>
      <c r="E601" s="200" t="s">
        <v>719</v>
      </c>
      <c r="F601" s="201" t="s">
        <v>720</v>
      </c>
      <c r="G601" s="202" t="s">
        <v>118</v>
      </c>
      <c r="H601" s="203">
        <v>1</v>
      </c>
      <c r="I601" s="204"/>
      <c r="J601" s="205">
        <f>ROUND(I601*H601,2)</f>
        <v>0</v>
      </c>
      <c r="K601" s="201" t="s">
        <v>19</v>
      </c>
      <c r="L601" s="47"/>
      <c r="M601" s="206" t="s">
        <v>19</v>
      </c>
      <c r="N601" s="207" t="s">
        <v>45</v>
      </c>
      <c r="O601" s="87"/>
      <c r="P601" s="208">
        <f>O601*H601</f>
        <v>0</v>
      </c>
      <c r="Q601" s="208">
        <v>0</v>
      </c>
      <c r="R601" s="208">
        <f>Q601*H601</f>
        <v>0</v>
      </c>
      <c r="S601" s="208">
        <v>0</v>
      </c>
      <c r="T601" s="209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10" t="s">
        <v>129</v>
      </c>
      <c r="AT601" s="210" t="s">
        <v>115</v>
      </c>
      <c r="AU601" s="210" t="s">
        <v>125</v>
      </c>
      <c r="AY601" s="20" t="s">
        <v>114</v>
      </c>
      <c r="BE601" s="211">
        <f>IF(N601="základní",J601,0)</f>
        <v>0</v>
      </c>
      <c r="BF601" s="211">
        <f>IF(N601="snížená",J601,0)</f>
        <v>0</v>
      </c>
      <c r="BG601" s="211">
        <f>IF(N601="zákl. přenesená",J601,0)</f>
        <v>0</v>
      </c>
      <c r="BH601" s="211">
        <f>IF(N601="sníž. přenesená",J601,0)</f>
        <v>0</v>
      </c>
      <c r="BI601" s="211">
        <f>IF(N601="nulová",J601,0)</f>
        <v>0</v>
      </c>
      <c r="BJ601" s="20" t="s">
        <v>82</v>
      </c>
      <c r="BK601" s="211">
        <f>ROUND(I601*H601,2)</f>
        <v>0</v>
      </c>
      <c r="BL601" s="20" t="s">
        <v>129</v>
      </c>
      <c r="BM601" s="210" t="s">
        <v>721</v>
      </c>
    </row>
    <row r="602" s="2" customFormat="1">
      <c r="A602" s="41"/>
      <c r="B602" s="42"/>
      <c r="C602" s="43"/>
      <c r="D602" s="212" t="s">
        <v>121</v>
      </c>
      <c r="E602" s="43"/>
      <c r="F602" s="213" t="s">
        <v>720</v>
      </c>
      <c r="G602" s="43"/>
      <c r="H602" s="43"/>
      <c r="I602" s="214"/>
      <c r="J602" s="43"/>
      <c r="K602" s="43"/>
      <c r="L602" s="47"/>
      <c r="M602" s="215"/>
      <c r="N602" s="216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121</v>
      </c>
      <c r="AU602" s="20" t="s">
        <v>125</v>
      </c>
    </row>
    <row r="603" s="2" customFormat="1" ht="16.5" customHeight="1">
      <c r="A603" s="41"/>
      <c r="B603" s="42"/>
      <c r="C603" s="199" t="s">
        <v>722</v>
      </c>
      <c r="D603" s="199" t="s">
        <v>115</v>
      </c>
      <c r="E603" s="200" t="s">
        <v>723</v>
      </c>
      <c r="F603" s="201" t="s">
        <v>724</v>
      </c>
      <c r="G603" s="202" t="s">
        <v>246</v>
      </c>
      <c r="H603" s="203">
        <v>59.75</v>
      </c>
      <c r="I603" s="204"/>
      <c r="J603" s="205">
        <f>ROUND(I603*H603,2)</f>
        <v>0</v>
      </c>
      <c r="K603" s="201" t="s">
        <v>172</v>
      </c>
      <c r="L603" s="47"/>
      <c r="M603" s="206" t="s">
        <v>19</v>
      </c>
      <c r="N603" s="207" t="s">
        <v>45</v>
      </c>
      <c r="O603" s="87"/>
      <c r="P603" s="208">
        <f>O603*H603</f>
        <v>0</v>
      </c>
      <c r="Q603" s="208">
        <v>0.20219000000000001</v>
      </c>
      <c r="R603" s="208">
        <f>Q603*H603</f>
        <v>12.080852500000001</v>
      </c>
      <c r="S603" s="208">
        <v>0</v>
      </c>
      <c r="T603" s="209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0" t="s">
        <v>129</v>
      </c>
      <c r="AT603" s="210" t="s">
        <v>115</v>
      </c>
      <c r="AU603" s="210" t="s">
        <v>125</v>
      </c>
      <c r="AY603" s="20" t="s">
        <v>114</v>
      </c>
      <c r="BE603" s="211">
        <f>IF(N603="základní",J603,0)</f>
        <v>0</v>
      </c>
      <c r="BF603" s="211">
        <f>IF(N603="snížená",J603,0)</f>
        <v>0</v>
      </c>
      <c r="BG603" s="211">
        <f>IF(N603="zákl. přenesená",J603,0)</f>
        <v>0</v>
      </c>
      <c r="BH603" s="211">
        <f>IF(N603="sníž. přenesená",J603,0)</f>
        <v>0</v>
      </c>
      <c r="BI603" s="211">
        <f>IF(N603="nulová",J603,0)</f>
        <v>0</v>
      </c>
      <c r="BJ603" s="20" t="s">
        <v>82</v>
      </c>
      <c r="BK603" s="211">
        <f>ROUND(I603*H603,2)</f>
        <v>0</v>
      </c>
      <c r="BL603" s="20" t="s">
        <v>129</v>
      </c>
      <c r="BM603" s="210" t="s">
        <v>725</v>
      </c>
    </row>
    <row r="604" s="2" customFormat="1">
      <c r="A604" s="41"/>
      <c r="B604" s="42"/>
      <c r="C604" s="43"/>
      <c r="D604" s="212" t="s">
        <v>121</v>
      </c>
      <c r="E604" s="43"/>
      <c r="F604" s="213" t="s">
        <v>726</v>
      </c>
      <c r="G604" s="43"/>
      <c r="H604" s="43"/>
      <c r="I604" s="214"/>
      <c r="J604" s="43"/>
      <c r="K604" s="43"/>
      <c r="L604" s="47"/>
      <c r="M604" s="215"/>
      <c r="N604" s="216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121</v>
      </c>
      <c r="AU604" s="20" t="s">
        <v>125</v>
      </c>
    </row>
    <row r="605" s="2" customFormat="1">
      <c r="A605" s="41"/>
      <c r="B605" s="42"/>
      <c r="C605" s="43"/>
      <c r="D605" s="229" t="s">
        <v>175</v>
      </c>
      <c r="E605" s="43"/>
      <c r="F605" s="230" t="s">
        <v>727</v>
      </c>
      <c r="G605" s="43"/>
      <c r="H605" s="43"/>
      <c r="I605" s="214"/>
      <c r="J605" s="43"/>
      <c r="K605" s="43"/>
      <c r="L605" s="47"/>
      <c r="M605" s="215"/>
      <c r="N605" s="216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175</v>
      </c>
      <c r="AU605" s="20" t="s">
        <v>125</v>
      </c>
    </row>
    <row r="606" s="14" customFormat="1">
      <c r="A606" s="14"/>
      <c r="B606" s="241"/>
      <c r="C606" s="242"/>
      <c r="D606" s="212" t="s">
        <v>177</v>
      </c>
      <c r="E606" s="243" t="s">
        <v>19</v>
      </c>
      <c r="F606" s="244" t="s">
        <v>728</v>
      </c>
      <c r="G606" s="242"/>
      <c r="H606" s="245">
        <v>59.75</v>
      </c>
      <c r="I606" s="246"/>
      <c r="J606" s="242"/>
      <c r="K606" s="242"/>
      <c r="L606" s="247"/>
      <c r="M606" s="248"/>
      <c r="N606" s="249"/>
      <c r="O606" s="249"/>
      <c r="P606" s="249"/>
      <c r="Q606" s="249"/>
      <c r="R606" s="249"/>
      <c r="S606" s="249"/>
      <c r="T606" s="25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1" t="s">
        <v>177</v>
      </c>
      <c r="AU606" s="251" t="s">
        <v>125</v>
      </c>
      <c r="AV606" s="14" t="s">
        <v>84</v>
      </c>
      <c r="AW606" s="14" t="s">
        <v>34</v>
      </c>
      <c r="AX606" s="14" t="s">
        <v>74</v>
      </c>
      <c r="AY606" s="251" t="s">
        <v>114</v>
      </c>
    </row>
    <row r="607" s="16" customFormat="1">
      <c r="A607" s="16"/>
      <c r="B607" s="263"/>
      <c r="C607" s="264"/>
      <c r="D607" s="212" t="s">
        <v>177</v>
      </c>
      <c r="E607" s="265" t="s">
        <v>19</v>
      </c>
      <c r="F607" s="266" t="s">
        <v>186</v>
      </c>
      <c r="G607" s="264"/>
      <c r="H607" s="267">
        <v>59.75</v>
      </c>
      <c r="I607" s="268"/>
      <c r="J607" s="264"/>
      <c r="K607" s="264"/>
      <c r="L607" s="269"/>
      <c r="M607" s="270"/>
      <c r="N607" s="271"/>
      <c r="O607" s="271"/>
      <c r="P607" s="271"/>
      <c r="Q607" s="271"/>
      <c r="R607" s="271"/>
      <c r="S607" s="271"/>
      <c r="T607" s="272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273" t="s">
        <v>177</v>
      </c>
      <c r="AU607" s="273" t="s">
        <v>125</v>
      </c>
      <c r="AV607" s="16" t="s">
        <v>129</v>
      </c>
      <c r="AW607" s="16" t="s">
        <v>34</v>
      </c>
      <c r="AX607" s="16" t="s">
        <v>82</v>
      </c>
      <c r="AY607" s="273" t="s">
        <v>114</v>
      </c>
    </row>
    <row r="608" s="2" customFormat="1" ht="16.5" customHeight="1">
      <c r="A608" s="41"/>
      <c r="B608" s="42"/>
      <c r="C608" s="274" t="s">
        <v>729</v>
      </c>
      <c r="D608" s="274" t="s">
        <v>491</v>
      </c>
      <c r="E608" s="275" t="s">
        <v>730</v>
      </c>
      <c r="F608" s="276" t="s">
        <v>731</v>
      </c>
      <c r="G608" s="277" t="s">
        <v>246</v>
      </c>
      <c r="H608" s="278">
        <v>60.945</v>
      </c>
      <c r="I608" s="279"/>
      <c r="J608" s="280">
        <f>ROUND(I608*H608,2)</f>
        <v>0</v>
      </c>
      <c r="K608" s="276" t="s">
        <v>172</v>
      </c>
      <c r="L608" s="281"/>
      <c r="M608" s="282" t="s">
        <v>19</v>
      </c>
      <c r="N608" s="283" t="s">
        <v>45</v>
      </c>
      <c r="O608" s="87"/>
      <c r="P608" s="208">
        <f>O608*H608</f>
        <v>0</v>
      </c>
      <c r="Q608" s="208">
        <v>0.048300000000000003</v>
      </c>
      <c r="R608" s="208">
        <f>Q608*H608</f>
        <v>2.9436435000000003</v>
      </c>
      <c r="S608" s="208">
        <v>0</v>
      </c>
      <c r="T608" s="209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0" t="s">
        <v>144</v>
      </c>
      <c r="AT608" s="210" t="s">
        <v>491</v>
      </c>
      <c r="AU608" s="210" t="s">
        <v>125</v>
      </c>
      <c r="AY608" s="20" t="s">
        <v>114</v>
      </c>
      <c r="BE608" s="211">
        <f>IF(N608="základní",J608,0)</f>
        <v>0</v>
      </c>
      <c r="BF608" s="211">
        <f>IF(N608="snížená",J608,0)</f>
        <v>0</v>
      </c>
      <c r="BG608" s="211">
        <f>IF(N608="zákl. přenesená",J608,0)</f>
        <v>0</v>
      </c>
      <c r="BH608" s="211">
        <f>IF(N608="sníž. přenesená",J608,0)</f>
        <v>0</v>
      </c>
      <c r="BI608" s="211">
        <f>IF(N608="nulová",J608,0)</f>
        <v>0</v>
      </c>
      <c r="BJ608" s="20" t="s">
        <v>82</v>
      </c>
      <c r="BK608" s="211">
        <f>ROUND(I608*H608,2)</f>
        <v>0</v>
      </c>
      <c r="BL608" s="20" t="s">
        <v>129</v>
      </c>
      <c r="BM608" s="210" t="s">
        <v>732</v>
      </c>
    </row>
    <row r="609" s="2" customFormat="1">
      <c r="A609" s="41"/>
      <c r="B609" s="42"/>
      <c r="C609" s="43"/>
      <c r="D609" s="212" t="s">
        <v>121</v>
      </c>
      <c r="E609" s="43"/>
      <c r="F609" s="213" t="s">
        <v>731</v>
      </c>
      <c r="G609" s="43"/>
      <c r="H609" s="43"/>
      <c r="I609" s="214"/>
      <c r="J609" s="43"/>
      <c r="K609" s="43"/>
      <c r="L609" s="47"/>
      <c r="M609" s="215"/>
      <c r="N609" s="216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121</v>
      </c>
      <c r="AU609" s="20" t="s">
        <v>125</v>
      </c>
    </row>
    <row r="610" s="14" customFormat="1">
      <c r="A610" s="14"/>
      <c r="B610" s="241"/>
      <c r="C610" s="242"/>
      <c r="D610" s="212" t="s">
        <v>177</v>
      </c>
      <c r="E610" s="243" t="s">
        <v>19</v>
      </c>
      <c r="F610" s="244" t="s">
        <v>733</v>
      </c>
      <c r="G610" s="242"/>
      <c r="H610" s="245">
        <v>59.75</v>
      </c>
      <c r="I610" s="246"/>
      <c r="J610" s="242"/>
      <c r="K610" s="242"/>
      <c r="L610" s="247"/>
      <c r="M610" s="248"/>
      <c r="N610" s="249"/>
      <c r="O610" s="249"/>
      <c r="P610" s="249"/>
      <c r="Q610" s="249"/>
      <c r="R610" s="249"/>
      <c r="S610" s="249"/>
      <c r="T610" s="25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1" t="s">
        <v>177</v>
      </c>
      <c r="AU610" s="251" t="s">
        <v>125</v>
      </c>
      <c r="AV610" s="14" t="s">
        <v>84</v>
      </c>
      <c r="AW610" s="14" t="s">
        <v>34</v>
      </c>
      <c r="AX610" s="14" t="s">
        <v>74</v>
      </c>
      <c r="AY610" s="251" t="s">
        <v>114</v>
      </c>
    </row>
    <row r="611" s="16" customFormat="1">
      <c r="A611" s="16"/>
      <c r="B611" s="263"/>
      <c r="C611" s="264"/>
      <c r="D611" s="212" t="s">
        <v>177</v>
      </c>
      <c r="E611" s="265" t="s">
        <v>19</v>
      </c>
      <c r="F611" s="266" t="s">
        <v>186</v>
      </c>
      <c r="G611" s="264"/>
      <c r="H611" s="267">
        <v>59.75</v>
      </c>
      <c r="I611" s="268"/>
      <c r="J611" s="264"/>
      <c r="K611" s="264"/>
      <c r="L611" s="269"/>
      <c r="M611" s="270"/>
      <c r="N611" s="271"/>
      <c r="O611" s="271"/>
      <c r="P611" s="271"/>
      <c r="Q611" s="271"/>
      <c r="R611" s="271"/>
      <c r="S611" s="271"/>
      <c r="T611" s="272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T611" s="273" t="s">
        <v>177</v>
      </c>
      <c r="AU611" s="273" t="s">
        <v>125</v>
      </c>
      <c r="AV611" s="16" t="s">
        <v>129</v>
      </c>
      <c r="AW611" s="16" t="s">
        <v>34</v>
      </c>
      <c r="AX611" s="16" t="s">
        <v>82</v>
      </c>
      <c r="AY611" s="273" t="s">
        <v>114</v>
      </c>
    </row>
    <row r="612" s="14" customFormat="1">
      <c r="A612" s="14"/>
      <c r="B612" s="241"/>
      <c r="C612" s="242"/>
      <c r="D612" s="212" t="s">
        <v>177</v>
      </c>
      <c r="E612" s="242"/>
      <c r="F612" s="244" t="s">
        <v>734</v>
      </c>
      <c r="G612" s="242"/>
      <c r="H612" s="245">
        <v>60.945</v>
      </c>
      <c r="I612" s="246"/>
      <c r="J612" s="242"/>
      <c r="K612" s="242"/>
      <c r="L612" s="247"/>
      <c r="M612" s="248"/>
      <c r="N612" s="249"/>
      <c r="O612" s="249"/>
      <c r="P612" s="249"/>
      <c r="Q612" s="249"/>
      <c r="R612" s="249"/>
      <c r="S612" s="249"/>
      <c r="T612" s="25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1" t="s">
        <v>177</v>
      </c>
      <c r="AU612" s="251" t="s">
        <v>125</v>
      </c>
      <c r="AV612" s="14" t="s">
        <v>84</v>
      </c>
      <c r="AW612" s="14" t="s">
        <v>4</v>
      </c>
      <c r="AX612" s="14" t="s">
        <v>82</v>
      </c>
      <c r="AY612" s="251" t="s">
        <v>114</v>
      </c>
    </row>
    <row r="613" s="2" customFormat="1" ht="16.5" customHeight="1">
      <c r="A613" s="41"/>
      <c r="B613" s="42"/>
      <c r="C613" s="199" t="s">
        <v>735</v>
      </c>
      <c r="D613" s="199" t="s">
        <v>115</v>
      </c>
      <c r="E613" s="200" t="s">
        <v>736</v>
      </c>
      <c r="F613" s="201" t="s">
        <v>737</v>
      </c>
      <c r="G613" s="202" t="s">
        <v>195</v>
      </c>
      <c r="H613" s="203">
        <v>2</v>
      </c>
      <c r="I613" s="204"/>
      <c r="J613" s="205">
        <f>ROUND(I613*H613,2)</f>
        <v>0</v>
      </c>
      <c r="K613" s="201" t="s">
        <v>172</v>
      </c>
      <c r="L613" s="47"/>
      <c r="M613" s="206" t="s">
        <v>19</v>
      </c>
      <c r="N613" s="207" t="s">
        <v>45</v>
      </c>
      <c r="O613" s="87"/>
      <c r="P613" s="208">
        <f>O613*H613</f>
        <v>0</v>
      </c>
      <c r="Q613" s="208">
        <v>7.0056599999999998</v>
      </c>
      <c r="R613" s="208">
        <f>Q613*H613</f>
        <v>14.01132</v>
      </c>
      <c r="S613" s="208">
        <v>0</v>
      </c>
      <c r="T613" s="209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10" t="s">
        <v>129</v>
      </c>
      <c r="AT613" s="210" t="s">
        <v>115</v>
      </c>
      <c r="AU613" s="210" t="s">
        <v>125</v>
      </c>
      <c r="AY613" s="20" t="s">
        <v>114</v>
      </c>
      <c r="BE613" s="211">
        <f>IF(N613="základní",J613,0)</f>
        <v>0</v>
      </c>
      <c r="BF613" s="211">
        <f>IF(N613="snížená",J613,0)</f>
        <v>0</v>
      </c>
      <c r="BG613" s="211">
        <f>IF(N613="zákl. přenesená",J613,0)</f>
        <v>0</v>
      </c>
      <c r="BH613" s="211">
        <f>IF(N613="sníž. přenesená",J613,0)</f>
        <v>0</v>
      </c>
      <c r="BI613" s="211">
        <f>IF(N613="nulová",J613,0)</f>
        <v>0</v>
      </c>
      <c r="BJ613" s="20" t="s">
        <v>82</v>
      </c>
      <c r="BK613" s="211">
        <f>ROUND(I613*H613,2)</f>
        <v>0</v>
      </c>
      <c r="BL613" s="20" t="s">
        <v>129</v>
      </c>
      <c r="BM613" s="210" t="s">
        <v>738</v>
      </c>
    </row>
    <row r="614" s="2" customFormat="1">
      <c r="A614" s="41"/>
      <c r="B614" s="42"/>
      <c r="C614" s="43"/>
      <c r="D614" s="212" t="s">
        <v>121</v>
      </c>
      <c r="E614" s="43"/>
      <c r="F614" s="213" t="s">
        <v>739</v>
      </c>
      <c r="G614" s="43"/>
      <c r="H614" s="43"/>
      <c r="I614" s="214"/>
      <c r="J614" s="43"/>
      <c r="K614" s="43"/>
      <c r="L614" s="47"/>
      <c r="M614" s="215"/>
      <c r="N614" s="216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121</v>
      </c>
      <c r="AU614" s="20" t="s">
        <v>125</v>
      </c>
    </row>
    <row r="615" s="2" customFormat="1">
      <c r="A615" s="41"/>
      <c r="B615" s="42"/>
      <c r="C615" s="43"/>
      <c r="D615" s="229" t="s">
        <v>175</v>
      </c>
      <c r="E615" s="43"/>
      <c r="F615" s="230" t="s">
        <v>740</v>
      </c>
      <c r="G615" s="43"/>
      <c r="H615" s="43"/>
      <c r="I615" s="214"/>
      <c r="J615" s="43"/>
      <c r="K615" s="43"/>
      <c r="L615" s="47"/>
      <c r="M615" s="215"/>
      <c r="N615" s="216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175</v>
      </c>
      <c r="AU615" s="20" t="s">
        <v>125</v>
      </c>
    </row>
    <row r="616" s="14" customFormat="1">
      <c r="A616" s="14"/>
      <c r="B616" s="241"/>
      <c r="C616" s="242"/>
      <c r="D616" s="212" t="s">
        <v>177</v>
      </c>
      <c r="E616" s="243" t="s">
        <v>19</v>
      </c>
      <c r="F616" s="244" t="s">
        <v>741</v>
      </c>
      <c r="G616" s="242"/>
      <c r="H616" s="245">
        <v>2</v>
      </c>
      <c r="I616" s="246"/>
      <c r="J616" s="242"/>
      <c r="K616" s="242"/>
      <c r="L616" s="247"/>
      <c r="M616" s="248"/>
      <c r="N616" s="249"/>
      <c r="O616" s="249"/>
      <c r="P616" s="249"/>
      <c r="Q616" s="249"/>
      <c r="R616" s="249"/>
      <c r="S616" s="249"/>
      <c r="T616" s="25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1" t="s">
        <v>177</v>
      </c>
      <c r="AU616" s="251" t="s">
        <v>125</v>
      </c>
      <c r="AV616" s="14" t="s">
        <v>84</v>
      </c>
      <c r="AW616" s="14" t="s">
        <v>34</v>
      </c>
      <c r="AX616" s="14" t="s">
        <v>74</v>
      </c>
      <c r="AY616" s="251" t="s">
        <v>114</v>
      </c>
    </row>
    <row r="617" s="16" customFormat="1">
      <c r="A617" s="16"/>
      <c r="B617" s="263"/>
      <c r="C617" s="264"/>
      <c r="D617" s="212" t="s">
        <v>177</v>
      </c>
      <c r="E617" s="265" t="s">
        <v>19</v>
      </c>
      <c r="F617" s="266" t="s">
        <v>186</v>
      </c>
      <c r="G617" s="264"/>
      <c r="H617" s="267">
        <v>2</v>
      </c>
      <c r="I617" s="268"/>
      <c r="J617" s="264"/>
      <c r="K617" s="264"/>
      <c r="L617" s="269"/>
      <c r="M617" s="270"/>
      <c r="N617" s="271"/>
      <c r="O617" s="271"/>
      <c r="P617" s="271"/>
      <c r="Q617" s="271"/>
      <c r="R617" s="271"/>
      <c r="S617" s="271"/>
      <c r="T617" s="272"/>
      <c r="U617" s="16"/>
      <c r="V617" s="16"/>
      <c r="W617" s="16"/>
      <c r="X617" s="16"/>
      <c r="Y617" s="16"/>
      <c r="Z617" s="16"/>
      <c r="AA617" s="16"/>
      <c r="AB617" s="16"/>
      <c r="AC617" s="16"/>
      <c r="AD617" s="16"/>
      <c r="AE617" s="16"/>
      <c r="AT617" s="273" t="s">
        <v>177</v>
      </c>
      <c r="AU617" s="273" t="s">
        <v>125</v>
      </c>
      <c r="AV617" s="16" t="s">
        <v>129</v>
      </c>
      <c r="AW617" s="16" t="s">
        <v>34</v>
      </c>
      <c r="AX617" s="16" t="s">
        <v>82</v>
      </c>
      <c r="AY617" s="273" t="s">
        <v>114</v>
      </c>
    </row>
    <row r="618" s="2" customFormat="1" ht="16.5" customHeight="1">
      <c r="A618" s="41"/>
      <c r="B618" s="42"/>
      <c r="C618" s="199" t="s">
        <v>742</v>
      </c>
      <c r="D618" s="199" t="s">
        <v>115</v>
      </c>
      <c r="E618" s="200" t="s">
        <v>743</v>
      </c>
      <c r="F618" s="201" t="s">
        <v>744</v>
      </c>
      <c r="G618" s="202" t="s">
        <v>246</v>
      </c>
      <c r="H618" s="203">
        <v>7.5999999999999996</v>
      </c>
      <c r="I618" s="204"/>
      <c r="J618" s="205">
        <f>ROUND(I618*H618,2)</f>
        <v>0</v>
      </c>
      <c r="K618" s="201" t="s">
        <v>172</v>
      </c>
      <c r="L618" s="47"/>
      <c r="M618" s="206" t="s">
        <v>19</v>
      </c>
      <c r="N618" s="207" t="s">
        <v>45</v>
      </c>
      <c r="O618" s="87"/>
      <c r="P618" s="208">
        <f>O618*H618</f>
        <v>0</v>
      </c>
      <c r="Q618" s="208">
        <v>0.61348000000000003</v>
      </c>
      <c r="R618" s="208">
        <f>Q618*H618</f>
        <v>4.6624480000000004</v>
      </c>
      <c r="S618" s="208">
        <v>0</v>
      </c>
      <c r="T618" s="209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0" t="s">
        <v>129</v>
      </c>
      <c r="AT618" s="210" t="s">
        <v>115</v>
      </c>
      <c r="AU618" s="210" t="s">
        <v>125</v>
      </c>
      <c r="AY618" s="20" t="s">
        <v>114</v>
      </c>
      <c r="BE618" s="211">
        <f>IF(N618="základní",J618,0)</f>
        <v>0</v>
      </c>
      <c r="BF618" s="211">
        <f>IF(N618="snížená",J618,0)</f>
        <v>0</v>
      </c>
      <c r="BG618" s="211">
        <f>IF(N618="zákl. přenesená",J618,0)</f>
        <v>0</v>
      </c>
      <c r="BH618" s="211">
        <f>IF(N618="sníž. přenesená",J618,0)</f>
        <v>0</v>
      </c>
      <c r="BI618" s="211">
        <f>IF(N618="nulová",J618,0)</f>
        <v>0</v>
      </c>
      <c r="BJ618" s="20" t="s">
        <v>82</v>
      </c>
      <c r="BK618" s="211">
        <f>ROUND(I618*H618,2)</f>
        <v>0</v>
      </c>
      <c r="BL618" s="20" t="s">
        <v>129</v>
      </c>
      <c r="BM618" s="210" t="s">
        <v>745</v>
      </c>
    </row>
    <row r="619" s="2" customFormat="1">
      <c r="A619" s="41"/>
      <c r="B619" s="42"/>
      <c r="C619" s="43"/>
      <c r="D619" s="212" t="s">
        <v>121</v>
      </c>
      <c r="E619" s="43"/>
      <c r="F619" s="213" t="s">
        <v>746</v>
      </c>
      <c r="G619" s="43"/>
      <c r="H619" s="43"/>
      <c r="I619" s="214"/>
      <c r="J619" s="43"/>
      <c r="K619" s="43"/>
      <c r="L619" s="47"/>
      <c r="M619" s="215"/>
      <c r="N619" s="216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121</v>
      </c>
      <c r="AU619" s="20" t="s">
        <v>125</v>
      </c>
    </row>
    <row r="620" s="2" customFormat="1">
      <c r="A620" s="41"/>
      <c r="B620" s="42"/>
      <c r="C620" s="43"/>
      <c r="D620" s="229" t="s">
        <v>175</v>
      </c>
      <c r="E620" s="43"/>
      <c r="F620" s="230" t="s">
        <v>747</v>
      </c>
      <c r="G620" s="43"/>
      <c r="H620" s="43"/>
      <c r="I620" s="214"/>
      <c r="J620" s="43"/>
      <c r="K620" s="43"/>
      <c r="L620" s="47"/>
      <c r="M620" s="215"/>
      <c r="N620" s="216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175</v>
      </c>
      <c r="AU620" s="20" t="s">
        <v>125</v>
      </c>
    </row>
    <row r="621" s="14" customFormat="1">
      <c r="A621" s="14"/>
      <c r="B621" s="241"/>
      <c r="C621" s="242"/>
      <c r="D621" s="212" t="s">
        <v>177</v>
      </c>
      <c r="E621" s="243" t="s">
        <v>19</v>
      </c>
      <c r="F621" s="244" t="s">
        <v>748</v>
      </c>
      <c r="G621" s="242"/>
      <c r="H621" s="245">
        <v>7.5999999999999996</v>
      </c>
      <c r="I621" s="246"/>
      <c r="J621" s="242"/>
      <c r="K621" s="242"/>
      <c r="L621" s="247"/>
      <c r="M621" s="248"/>
      <c r="N621" s="249"/>
      <c r="O621" s="249"/>
      <c r="P621" s="249"/>
      <c r="Q621" s="249"/>
      <c r="R621" s="249"/>
      <c r="S621" s="249"/>
      <c r="T621" s="25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1" t="s">
        <v>177</v>
      </c>
      <c r="AU621" s="251" t="s">
        <v>125</v>
      </c>
      <c r="AV621" s="14" t="s">
        <v>84</v>
      </c>
      <c r="AW621" s="14" t="s">
        <v>34</v>
      </c>
      <c r="AX621" s="14" t="s">
        <v>74</v>
      </c>
      <c r="AY621" s="251" t="s">
        <v>114</v>
      </c>
    </row>
    <row r="622" s="16" customFormat="1">
      <c r="A622" s="16"/>
      <c r="B622" s="263"/>
      <c r="C622" s="264"/>
      <c r="D622" s="212" t="s">
        <v>177</v>
      </c>
      <c r="E622" s="265" t="s">
        <v>19</v>
      </c>
      <c r="F622" s="266" t="s">
        <v>186</v>
      </c>
      <c r="G622" s="264"/>
      <c r="H622" s="267">
        <v>7.5999999999999996</v>
      </c>
      <c r="I622" s="268"/>
      <c r="J622" s="264"/>
      <c r="K622" s="264"/>
      <c r="L622" s="269"/>
      <c r="M622" s="270"/>
      <c r="N622" s="271"/>
      <c r="O622" s="271"/>
      <c r="P622" s="271"/>
      <c r="Q622" s="271"/>
      <c r="R622" s="271"/>
      <c r="S622" s="271"/>
      <c r="T622" s="272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3" t="s">
        <v>177</v>
      </c>
      <c r="AU622" s="273" t="s">
        <v>125</v>
      </c>
      <c r="AV622" s="16" t="s">
        <v>129</v>
      </c>
      <c r="AW622" s="16" t="s">
        <v>34</v>
      </c>
      <c r="AX622" s="16" t="s">
        <v>82</v>
      </c>
      <c r="AY622" s="273" t="s">
        <v>114</v>
      </c>
    </row>
    <row r="623" s="2" customFormat="1" ht="16.5" customHeight="1">
      <c r="A623" s="41"/>
      <c r="B623" s="42"/>
      <c r="C623" s="274" t="s">
        <v>749</v>
      </c>
      <c r="D623" s="274" t="s">
        <v>491</v>
      </c>
      <c r="E623" s="275" t="s">
        <v>750</v>
      </c>
      <c r="F623" s="276" t="s">
        <v>751</v>
      </c>
      <c r="G623" s="277" t="s">
        <v>246</v>
      </c>
      <c r="H623" s="278">
        <v>7.6760000000000002</v>
      </c>
      <c r="I623" s="279"/>
      <c r="J623" s="280">
        <f>ROUND(I623*H623,2)</f>
        <v>0</v>
      </c>
      <c r="K623" s="276" t="s">
        <v>172</v>
      </c>
      <c r="L623" s="281"/>
      <c r="M623" s="282" t="s">
        <v>19</v>
      </c>
      <c r="N623" s="283" t="s">
        <v>45</v>
      </c>
      <c r="O623" s="87"/>
      <c r="P623" s="208">
        <f>O623*H623</f>
        <v>0</v>
      </c>
      <c r="Q623" s="208">
        <v>0.30399999999999999</v>
      </c>
      <c r="R623" s="208">
        <f>Q623*H623</f>
        <v>2.333504</v>
      </c>
      <c r="S623" s="208">
        <v>0</v>
      </c>
      <c r="T623" s="209">
        <f>S623*H623</f>
        <v>0</v>
      </c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R623" s="210" t="s">
        <v>144</v>
      </c>
      <c r="AT623" s="210" t="s">
        <v>491</v>
      </c>
      <c r="AU623" s="210" t="s">
        <v>125</v>
      </c>
      <c r="AY623" s="20" t="s">
        <v>114</v>
      </c>
      <c r="BE623" s="211">
        <f>IF(N623="základní",J623,0)</f>
        <v>0</v>
      </c>
      <c r="BF623" s="211">
        <f>IF(N623="snížená",J623,0)</f>
        <v>0</v>
      </c>
      <c r="BG623" s="211">
        <f>IF(N623="zákl. přenesená",J623,0)</f>
        <v>0</v>
      </c>
      <c r="BH623" s="211">
        <f>IF(N623="sníž. přenesená",J623,0)</f>
        <v>0</v>
      </c>
      <c r="BI623" s="211">
        <f>IF(N623="nulová",J623,0)</f>
        <v>0</v>
      </c>
      <c r="BJ623" s="20" t="s">
        <v>82</v>
      </c>
      <c r="BK623" s="211">
        <f>ROUND(I623*H623,2)</f>
        <v>0</v>
      </c>
      <c r="BL623" s="20" t="s">
        <v>129</v>
      </c>
      <c r="BM623" s="210" t="s">
        <v>752</v>
      </c>
    </row>
    <row r="624" s="2" customFormat="1">
      <c r="A624" s="41"/>
      <c r="B624" s="42"/>
      <c r="C624" s="43"/>
      <c r="D624" s="212" t="s">
        <v>121</v>
      </c>
      <c r="E624" s="43"/>
      <c r="F624" s="213" t="s">
        <v>751</v>
      </c>
      <c r="G624" s="43"/>
      <c r="H624" s="43"/>
      <c r="I624" s="214"/>
      <c r="J624" s="43"/>
      <c r="K624" s="43"/>
      <c r="L624" s="47"/>
      <c r="M624" s="215"/>
      <c r="N624" s="216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121</v>
      </c>
      <c r="AU624" s="20" t="s">
        <v>125</v>
      </c>
    </row>
    <row r="625" s="14" customFormat="1">
      <c r="A625" s="14"/>
      <c r="B625" s="241"/>
      <c r="C625" s="242"/>
      <c r="D625" s="212" t="s">
        <v>177</v>
      </c>
      <c r="E625" s="243" t="s">
        <v>19</v>
      </c>
      <c r="F625" s="244" t="s">
        <v>753</v>
      </c>
      <c r="G625" s="242"/>
      <c r="H625" s="245">
        <v>7.5999999999999996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1" t="s">
        <v>177</v>
      </c>
      <c r="AU625" s="251" t="s">
        <v>125</v>
      </c>
      <c r="AV625" s="14" t="s">
        <v>84</v>
      </c>
      <c r="AW625" s="14" t="s">
        <v>34</v>
      </c>
      <c r="AX625" s="14" t="s">
        <v>74</v>
      </c>
      <c r="AY625" s="251" t="s">
        <v>114</v>
      </c>
    </row>
    <row r="626" s="16" customFormat="1">
      <c r="A626" s="16"/>
      <c r="B626" s="263"/>
      <c r="C626" s="264"/>
      <c r="D626" s="212" t="s">
        <v>177</v>
      </c>
      <c r="E626" s="265" t="s">
        <v>19</v>
      </c>
      <c r="F626" s="266" t="s">
        <v>186</v>
      </c>
      <c r="G626" s="264"/>
      <c r="H626" s="267">
        <v>7.5999999999999996</v>
      </c>
      <c r="I626" s="268"/>
      <c r="J626" s="264"/>
      <c r="K626" s="264"/>
      <c r="L626" s="269"/>
      <c r="M626" s="270"/>
      <c r="N626" s="271"/>
      <c r="O626" s="271"/>
      <c r="P626" s="271"/>
      <c r="Q626" s="271"/>
      <c r="R626" s="271"/>
      <c r="S626" s="271"/>
      <c r="T626" s="272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73" t="s">
        <v>177</v>
      </c>
      <c r="AU626" s="273" t="s">
        <v>125</v>
      </c>
      <c r="AV626" s="16" t="s">
        <v>129</v>
      </c>
      <c r="AW626" s="16" t="s">
        <v>34</v>
      </c>
      <c r="AX626" s="16" t="s">
        <v>82</v>
      </c>
      <c r="AY626" s="273" t="s">
        <v>114</v>
      </c>
    </row>
    <row r="627" s="14" customFormat="1">
      <c r="A627" s="14"/>
      <c r="B627" s="241"/>
      <c r="C627" s="242"/>
      <c r="D627" s="212" t="s">
        <v>177</v>
      </c>
      <c r="E627" s="242"/>
      <c r="F627" s="244" t="s">
        <v>754</v>
      </c>
      <c r="G627" s="242"/>
      <c r="H627" s="245">
        <v>7.6760000000000002</v>
      </c>
      <c r="I627" s="246"/>
      <c r="J627" s="242"/>
      <c r="K627" s="242"/>
      <c r="L627" s="247"/>
      <c r="M627" s="248"/>
      <c r="N627" s="249"/>
      <c r="O627" s="249"/>
      <c r="P627" s="249"/>
      <c r="Q627" s="249"/>
      <c r="R627" s="249"/>
      <c r="S627" s="249"/>
      <c r="T627" s="25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1" t="s">
        <v>177</v>
      </c>
      <c r="AU627" s="251" t="s">
        <v>125</v>
      </c>
      <c r="AV627" s="14" t="s">
        <v>84</v>
      </c>
      <c r="AW627" s="14" t="s">
        <v>4</v>
      </c>
      <c r="AX627" s="14" t="s">
        <v>82</v>
      </c>
      <c r="AY627" s="251" t="s">
        <v>114</v>
      </c>
    </row>
    <row r="628" s="2" customFormat="1" ht="21.75" customHeight="1">
      <c r="A628" s="41"/>
      <c r="B628" s="42"/>
      <c r="C628" s="199" t="s">
        <v>755</v>
      </c>
      <c r="D628" s="199" t="s">
        <v>115</v>
      </c>
      <c r="E628" s="200" t="s">
        <v>756</v>
      </c>
      <c r="F628" s="201" t="s">
        <v>757</v>
      </c>
      <c r="G628" s="202" t="s">
        <v>246</v>
      </c>
      <c r="H628" s="203">
        <v>21</v>
      </c>
      <c r="I628" s="204"/>
      <c r="J628" s="205">
        <f>ROUND(I628*H628,2)</f>
        <v>0</v>
      </c>
      <c r="K628" s="201" t="s">
        <v>172</v>
      </c>
      <c r="L628" s="47"/>
      <c r="M628" s="206" t="s">
        <v>19</v>
      </c>
      <c r="N628" s="207" t="s">
        <v>45</v>
      </c>
      <c r="O628" s="87"/>
      <c r="P628" s="208">
        <f>O628*H628</f>
        <v>0</v>
      </c>
      <c r="Q628" s="208">
        <v>0.00060999999999999997</v>
      </c>
      <c r="R628" s="208">
        <f>Q628*H628</f>
        <v>0.01281</v>
      </c>
      <c r="S628" s="208">
        <v>0</v>
      </c>
      <c r="T628" s="209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0" t="s">
        <v>129</v>
      </c>
      <c r="AT628" s="210" t="s">
        <v>115</v>
      </c>
      <c r="AU628" s="210" t="s">
        <v>125</v>
      </c>
      <c r="AY628" s="20" t="s">
        <v>114</v>
      </c>
      <c r="BE628" s="211">
        <f>IF(N628="základní",J628,0)</f>
        <v>0</v>
      </c>
      <c r="BF628" s="211">
        <f>IF(N628="snížená",J628,0)</f>
        <v>0</v>
      </c>
      <c r="BG628" s="211">
        <f>IF(N628="zákl. přenesená",J628,0)</f>
        <v>0</v>
      </c>
      <c r="BH628" s="211">
        <f>IF(N628="sníž. přenesená",J628,0)</f>
        <v>0</v>
      </c>
      <c r="BI628" s="211">
        <f>IF(N628="nulová",J628,0)</f>
        <v>0</v>
      </c>
      <c r="BJ628" s="20" t="s">
        <v>82</v>
      </c>
      <c r="BK628" s="211">
        <f>ROUND(I628*H628,2)</f>
        <v>0</v>
      </c>
      <c r="BL628" s="20" t="s">
        <v>129</v>
      </c>
      <c r="BM628" s="210" t="s">
        <v>758</v>
      </c>
    </row>
    <row r="629" s="2" customFormat="1">
      <c r="A629" s="41"/>
      <c r="B629" s="42"/>
      <c r="C629" s="43"/>
      <c r="D629" s="212" t="s">
        <v>121</v>
      </c>
      <c r="E629" s="43"/>
      <c r="F629" s="213" t="s">
        <v>759</v>
      </c>
      <c r="G629" s="43"/>
      <c r="H629" s="43"/>
      <c r="I629" s="214"/>
      <c r="J629" s="43"/>
      <c r="K629" s="43"/>
      <c r="L629" s="47"/>
      <c r="M629" s="215"/>
      <c r="N629" s="216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121</v>
      </c>
      <c r="AU629" s="20" t="s">
        <v>125</v>
      </c>
    </row>
    <row r="630" s="2" customFormat="1">
      <c r="A630" s="41"/>
      <c r="B630" s="42"/>
      <c r="C630" s="43"/>
      <c r="D630" s="229" t="s">
        <v>175</v>
      </c>
      <c r="E630" s="43"/>
      <c r="F630" s="230" t="s">
        <v>760</v>
      </c>
      <c r="G630" s="43"/>
      <c r="H630" s="43"/>
      <c r="I630" s="214"/>
      <c r="J630" s="43"/>
      <c r="K630" s="43"/>
      <c r="L630" s="47"/>
      <c r="M630" s="215"/>
      <c r="N630" s="216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175</v>
      </c>
      <c r="AU630" s="20" t="s">
        <v>125</v>
      </c>
    </row>
    <row r="631" s="14" customFormat="1">
      <c r="A631" s="14"/>
      <c r="B631" s="241"/>
      <c r="C631" s="242"/>
      <c r="D631" s="212" t="s">
        <v>177</v>
      </c>
      <c r="E631" s="243" t="s">
        <v>19</v>
      </c>
      <c r="F631" s="244" t="s">
        <v>761</v>
      </c>
      <c r="G631" s="242"/>
      <c r="H631" s="245">
        <v>21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177</v>
      </c>
      <c r="AU631" s="251" t="s">
        <v>125</v>
      </c>
      <c r="AV631" s="14" t="s">
        <v>84</v>
      </c>
      <c r="AW631" s="14" t="s">
        <v>34</v>
      </c>
      <c r="AX631" s="14" t="s">
        <v>74</v>
      </c>
      <c r="AY631" s="251" t="s">
        <v>114</v>
      </c>
    </row>
    <row r="632" s="16" customFormat="1">
      <c r="A632" s="16"/>
      <c r="B632" s="263"/>
      <c r="C632" s="264"/>
      <c r="D632" s="212" t="s">
        <v>177</v>
      </c>
      <c r="E632" s="265" t="s">
        <v>19</v>
      </c>
      <c r="F632" s="266" t="s">
        <v>186</v>
      </c>
      <c r="G632" s="264"/>
      <c r="H632" s="267">
        <v>21</v>
      </c>
      <c r="I632" s="268"/>
      <c r="J632" s="264"/>
      <c r="K632" s="264"/>
      <c r="L632" s="269"/>
      <c r="M632" s="270"/>
      <c r="N632" s="271"/>
      <c r="O632" s="271"/>
      <c r="P632" s="271"/>
      <c r="Q632" s="271"/>
      <c r="R632" s="271"/>
      <c r="S632" s="271"/>
      <c r="T632" s="272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T632" s="273" t="s">
        <v>177</v>
      </c>
      <c r="AU632" s="273" t="s">
        <v>125</v>
      </c>
      <c r="AV632" s="16" t="s">
        <v>129</v>
      </c>
      <c r="AW632" s="16" t="s">
        <v>34</v>
      </c>
      <c r="AX632" s="16" t="s">
        <v>82</v>
      </c>
      <c r="AY632" s="273" t="s">
        <v>114</v>
      </c>
    </row>
    <row r="633" s="11" customFormat="1" ht="20.88" customHeight="1">
      <c r="A633" s="11"/>
      <c r="B633" s="185"/>
      <c r="C633" s="186"/>
      <c r="D633" s="187" t="s">
        <v>73</v>
      </c>
      <c r="E633" s="227" t="s">
        <v>762</v>
      </c>
      <c r="F633" s="227" t="s">
        <v>763</v>
      </c>
      <c r="G633" s="186"/>
      <c r="H633" s="186"/>
      <c r="I633" s="189"/>
      <c r="J633" s="228">
        <f>BK633</f>
        <v>0</v>
      </c>
      <c r="K633" s="186"/>
      <c r="L633" s="191"/>
      <c r="M633" s="192"/>
      <c r="N633" s="193"/>
      <c r="O633" s="193"/>
      <c r="P633" s="194">
        <f>SUM(P634:P707)</f>
        <v>0</v>
      </c>
      <c r="Q633" s="193"/>
      <c r="R633" s="194">
        <f>SUM(R634:R707)</f>
        <v>39.718599999999995</v>
      </c>
      <c r="S633" s="193"/>
      <c r="T633" s="195">
        <f>SUM(T634:T707)</f>
        <v>228.89936</v>
      </c>
      <c r="U633" s="11"/>
      <c r="V633" s="11"/>
      <c r="W633" s="11"/>
      <c r="X633" s="11"/>
      <c r="Y633" s="11"/>
      <c r="Z633" s="11"/>
      <c r="AA633" s="11"/>
      <c r="AB633" s="11"/>
      <c r="AC633" s="11"/>
      <c r="AD633" s="11"/>
      <c r="AE633" s="11"/>
      <c r="AR633" s="196" t="s">
        <v>82</v>
      </c>
      <c r="AT633" s="197" t="s">
        <v>73</v>
      </c>
      <c r="AU633" s="197" t="s">
        <v>84</v>
      </c>
      <c r="AY633" s="196" t="s">
        <v>114</v>
      </c>
      <c r="BK633" s="198">
        <f>SUM(BK634:BK707)</f>
        <v>0</v>
      </c>
    </row>
    <row r="634" s="2" customFormat="1" ht="16.5" customHeight="1">
      <c r="A634" s="41"/>
      <c r="B634" s="42"/>
      <c r="C634" s="199" t="s">
        <v>764</v>
      </c>
      <c r="D634" s="199" t="s">
        <v>115</v>
      </c>
      <c r="E634" s="200" t="s">
        <v>765</v>
      </c>
      <c r="F634" s="201" t="s">
        <v>766</v>
      </c>
      <c r="G634" s="202" t="s">
        <v>246</v>
      </c>
      <c r="H634" s="203">
        <v>154</v>
      </c>
      <c r="I634" s="204"/>
      <c r="J634" s="205">
        <f>ROUND(I634*H634,2)</f>
        <v>0</v>
      </c>
      <c r="K634" s="201" t="s">
        <v>172</v>
      </c>
      <c r="L634" s="47"/>
      <c r="M634" s="206" t="s">
        <v>19</v>
      </c>
      <c r="N634" s="207" t="s">
        <v>45</v>
      </c>
      <c r="O634" s="87"/>
      <c r="P634" s="208">
        <f>O634*H634</f>
        <v>0</v>
      </c>
      <c r="Q634" s="208">
        <v>0.13095999999999999</v>
      </c>
      <c r="R634" s="208">
        <f>Q634*H634</f>
        <v>20.167839999999998</v>
      </c>
      <c r="S634" s="208">
        <v>0</v>
      </c>
      <c r="T634" s="209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10" t="s">
        <v>129</v>
      </c>
      <c r="AT634" s="210" t="s">
        <v>115</v>
      </c>
      <c r="AU634" s="210" t="s">
        <v>125</v>
      </c>
      <c r="AY634" s="20" t="s">
        <v>114</v>
      </c>
      <c r="BE634" s="211">
        <f>IF(N634="základní",J634,0)</f>
        <v>0</v>
      </c>
      <c r="BF634" s="211">
        <f>IF(N634="snížená",J634,0)</f>
        <v>0</v>
      </c>
      <c r="BG634" s="211">
        <f>IF(N634="zákl. přenesená",J634,0)</f>
        <v>0</v>
      </c>
      <c r="BH634" s="211">
        <f>IF(N634="sníž. přenesená",J634,0)</f>
        <v>0</v>
      </c>
      <c r="BI634" s="211">
        <f>IF(N634="nulová",J634,0)</f>
        <v>0</v>
      </c>
      <c r="BJ634" s="20" t="s">
        <v>82</v>
      </c>
      <c r="BK634" s="211">
        <f>ROUND(I634*H634,2)</f>
        <v>0</v>
      </c>
      <c r="BL634" s="20" t="s">
        <v>129</v>
      </c>
      <c r="BM634" s="210" t="s">
        <v>767</v>
      </c>
    </row>
    <row r="635" s="2" customFormat="1">
      <c r="A635" s="41"/>
      <c r="B635" s="42"/>
      <c r="C635" s="43"/>
      <c r="D635" s="212" t="s">
        <v>121</v>
      </c>
      <c r="E635" s="43"/>
      <c r="F635" s="213" t="s">
        <v>768</v>
      </c>
      <c r="G635" s="43"/>
      <c r="H635" s="43"/>
      <c r="I635" s="214"/>
      <c r="J635" s="43"/>
      <c r="K635" s="43"/>
      <c r="L635" s="47"/>
      <c r="M635" s="215"/>
      <c r="N635" s="216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121</v>
      </c>
      <c r="AU635" s="20" t="s">
        <v>125</v>
      </c>
    </row>
    <row r="636" s="2" customFormat="1">
      <c r="A636" s="41"/>
      <c r="B636" s="42"/>
      <c r="C636" s="43"/>
      <c r="D636" s="229" t="s">
        <v>175</v>
      </c>
      <c r="E636" s="43"/>
      <c r="F636" s="230" t="s">
        <v>769</v>
      </c>
      <c r="G636" s="43"/>
      <c r="H636" s="43"/>
      <c r="I636" s="214"/>
      <c r="J636" s="43"/>
      <c r="K636" s="43"/>
      <c r="L636" s="47"/>
      <c r="M636" s="215"/>
      <c r="N636" s="216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175</v>
      </c>
      <c r="AU636" s="20" t="s">
        <v>125</v>
      </c>
    </row>
    <row r="637" s="13" customFormat="1">
      <c r="A637" s="13"/>
      <c r="B637" s="231"/>
      <c r="C637" s="232"/>
      <c r="D637" s="212" t="s">
        <v>177</v>
      </c>
      <c r="E637" s="233" t="s">
        <v>19</v>
      </c>
      <c r="F637" s="234" t="s">
        <v>770</v>
      </c>
      <c r="G637" s="232"/>
      <c r="H637" s="233" t="s">
        <v>19</v>
      </c>
      <c r="I637" s="235"/>
      <c r="J637" s="232"/>
      <c r="K637" s="232"/>
      <c r="L637" s="236"/>
      <c r="M637" s="237"/>
      <c r="N637" s="238"/>
      <c r="O637" s="238"/>
      <c r="P637" s="238"/>
      <c r="Q637" s="238"/>
      <c r="R637" s="238"/>
      <c r="S637" s="238"/>
      <c r="T637" s="23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0" t="s">
        <v>177</v>
      </c>
      <c r="AU637" s="240" t="s">
        <v>125</v>
      </c>
      <c r="AV637" s="13" t="s">
        <v>82</v>
      </c>
      <c r="AW637" s="13" t="s">
        <v>34</v>
      </c>
      <c r="AX637" s="13" t="s">
        <v>74</v>
      </c>
      <c r="AY637" s="240" t="s">
        <v>114</v>
      </c>
    </row>
    <row r="638" s="14" customFormat="1">
      <c r="A638" s="14"/>
      <c r="B638" s="241"/>
      <c r="C638" s="242"/>
      <c r="D638" s="212" t="s">
        <v>177</v>
      </c>
      <c r="E638" s="243" t="s">
        <v>19</v>
      </c>
      <c r="F638" s="244" t="s">
        <v>771</v>
      </c>
      <c r="G638" s="242"/>
      <c r="H638" s="245">
        <v>17</v>
      </c>
      <c r="I638" s="246"/>
      <c r="J638" s="242"/>
      <c r="K638" s="242"/>
      <c r="L638" s="247"/>
      <c r="M638" s="248"/>
      <c r="N638" s="249"/>
      <c r="O638" s="249"/>
      <c r="P638" s="249"/>
      <c r="Q638" s="249"/>
      <c r="R638" s="249"/>
      <c r="S638" s="249"/>
      <c r="T638" s="25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1" t="s">
        <v>177</v>
      </c>
      <c r="AU638" s="251" t="s">
        <v>125</v>
      </c>
      <c r="AV638" s="14" t="s">
        <v>84</v>
      </c>
      <c r="AW638" s="14" t="s">
        <v>34</v>
      </c>
      <c r="AX638" s="14" t="s">
        <v>74</v>
      </c>
      <c r="AY638" s="251" t="s">
        <v>114</v>
      </c>
    </row>
    <row r="639" s="14" customFormat="1">
      <c r="A639" s="14"/>
      <c r="B639" s="241"/>
      <c r="C639" s="242"/>
      <c r="D639" s="212" t="s">
        <v>177</v>
      </c>
      <c r="E639" s="243" t="s">
        <v>19</v>
      </c>
      <c r="F639" s="244" t="s">
        <v>772</v>
      </c>
      <c r="G639" s="242"/>
      <c r="H639" s="245">
        <v>137</v>
      </c>
      <c r="I639" s="246"/>
      <c r="J639" s="242"/>
      <c r="K639" s="242"/>
      <c r="L639" s="247"/>
      <c r="M639" s="248"/>
      <c r="N639" s="249"/>
      <c r="O639" s="249"/>
      <c r="P639" s="249"/>
      <c r="Q639" s="249"/>
      <c r="R639" s="249"/>
      <c r="S639" s="249"/>
      <c r="T639" s="25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1" t="s">
        <v>177</v>
      </c>
      <c r="AU639" s="251" t="s">
        <v>125</v>
      </c>
      <c r="AV639" s="14" t="s">
        <v>84</v>
      </c>
      <c r="AW639" s="14" t="s">
        <v>34</v>
      </c>
      <c r="AX639" s="14" t="s">
        <v>74</v>
      </c>
      <c r="AY639" s="251" t="s">
        <v>114</v>
      </c>
    </row>
    <row r="640" s="16" customFormat="1">
      <c r="A640" s="16"/>
      <c r="B640" s="263"/>
      <c r="C640" s="264"/>
      <c r="D640" s="212" t="s">
        <v>177</v>
      </c>
      <c r="E640" s="265" t="s">
        <v>19</v>
      </c>
      <c r="F640" s="266" t="s">
        <v>186</v>
      </c>
      <c r="G640" s="264"/>
      <c r="H640" s="267">
        <v>154</v>
      </c>
      <c r="I640" s="268"/>
      <c r="J640" s="264"/>
      <c r="K640" s="264"/>
      <c r="L640" s="269"/>
      <c r="M640" s="270"/>
      <c r="N640" s="271"/>
      <c r="O640" s="271"/>
      <c r="P640" s="271"/>
      <c r="Q640" s="271"/>
      <c r="R640" s="271"/>
      <c r="S640" s="271"/>
      <c r="T640" s="272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273" t="s">
        <v>177</v>
      </c>
      <c r="AU640" s="273" t="s">
        <v>125</v>
      </c>
      <c r="AV640" s="16" t="s">
        <v>129</v>
      </c>
      <c r="AW640" s="16" t="s">
        <v>34</v>
      </c>
      <c r="AX640" s="16" t="s">
        <v>82</v>
      </c>
      <c r="AY640" s="273" t="s">
        <v>114</v>
      </c>
    </row>
    <row r="641" s="2" customFormat="1" ht="16.5" customHeight="1">
      <c r="A641" s="41"/>
      <c r="B641" s="42"/>
      <c r="C641" s="274" t="s">
        <v>773</v>
      </c>
      <c r="D641" s="274" t="s">
        <v>491</v>
      </c>
      <c r="E641" s="275" t="s">
        <v>774</v>
      </c>
      <c r="F641" s="276" t="s">
        <v>775</v>
      </c>
      <c r="G641" s="277" t="s">
        <v>246</v>
      </c>
      <c r="H641" s="278">
        <v>17.850000000000001</v>
      </c>
      <c r="I641" s="279"/>
      <c r="J641" s="280">
        <f>ROUND(I641*H641,2)</f>
        <v>0</v>
      </c>
      <c r="K641" s="276" t="s">
        <v>172</v>
      </c>
      <c r="L641" s="281"/>
      <c r="M641" s="282" t="s">
        <v>19</v>
      </c>
      <c r="N641" s="283" t="s">
        <v>45</v>
      </c>
      <c r="O641" s="87"/>
      <c r="P641" s="208">
        <f>O641*H641</f>
        <v>0</v>
      </c>
      <c r="Q641" s="208">
        <v>0.029999999999999999</v>
      </c>
      <c r="R641" s="208">
        <f>Q641*H641</f>
        <v>0.53549999999999998</v>
      </c>
      <c r="S641" s="208">
        <v>0</v>
      </c>
      <c r="T641" s="209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0" t="s">
        <v>144</v>
      </c>
      <c r="AT641" s="210" t="s">
        <v>491</v>
      </c>
      <c r="AU641" s="210" t="s">
        <v>125</v>
      </c>
      <c r="AY641" s="20" t="s">
        <v>114</v>
      </c>
      <c r="BE641" s="211">
        <f>IF(N641="základní",J641,0)</f>
        <v>0</v>
      </c>
      <c r="BF641" s="211">
        <f>IF(N641="snížená",J641,0)</f>
        <v>0</v>
      </c>
      <c r="BG641" s="211">
        <f>IF(N641="zákl. přenesená",J641,0)</f>
        <v>0</v>
      </c>
      <c r="BH641" s="211">
        <f>IF(N641="sníž. přenesená",J641,0)</f>
        <v>0</v>
      </c>
      <c r="BI641" s="211">
        <f>IF(N641="nulová",J641,0)</f>
        <v>0</v>
      </c>
      <c r="BJ641" s="20" t="s">
        <v>82</v>
      </c>
      <c r="BK641" s="211">
        <f>ROUND(I641*H641,2)</f>
        <v>0</v>
      </c>
      <c r="BL641" s="20" t="s">
        <v>129</v>
      </c>
      <c r="BM641" s="210" t="s">
        <v>776</v>
      </c>
    </row>
    <row r="642" s="2" customFormat="1">
      <c r="A642" s="41"/>
      <c r="B642" s="42"/>
      <c r="C642" s="43"/>
      <c r="D642" s="212" t="s">
        <v>121</v>
      </c>
      <c r="E642" s="43"/>
      <c r="F642" s="213" t="s">
        <v>775</v>
      </c>
      <c r="G642" s="43"/>
      <c r="H642" s="43"/>
      <c r="I642" s="214"/>
      <c r="J642" s="43"/>
      <c r="K642" s="43"/>
      <c r="L642" s="47"/>
      <c r="M642" s="215"/>
      <c r="N642" s="216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121</v>
      </c>
      <c r="AU642" s="20" t="s">
        <v>125</v>
      </c>
    </row>
    <row r="643" s="14" customFormat="1">
      <c r="A643" s="14"/>
      <c r="B643" s="241"/>
      <c r="C643" s="242"/>
      <c r="D643" s="212" t="s">
        <v>177</v>
      </c>
      <c r="E643" s="243" t="s">
        <v>19</v>
      </c>
      <c r="F643" s="244" t="s">
        <v>777</v>
      </c>
      <c r="G643" s="242"/>
      <c r="H643" s="245">
        <v>17</v>
      </c>
      <c r="I643" s="246"/>
      <c r="J643" s="242"/>
      <c r="K643" s="242"/>
      <c r="L643" s="247"/>
      <c r="M643" s="248"/>
      <c r="N643" s="249"/>
      <c r="O643" s="249"/>
      <c r="P643" s="249"/>
      <c r="Q643" s="249"/>
      <c r="R643" s="249"/>
      <c r="S643" s="249"/>
      <c r="T643" s="25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1" t="s">
        <v>177</v>
      </c>
      <c r="AU643" s="251" t="s">
        <v>125</v>
      </c>
      <c r="AV643" s="14" t="s">
        <v>84</v>
      </c>
      <c r="AW643" s="14" t="s">
        <v>34</v>
      </c>
      <c r="AX643" s="14" t="s">
        <v>74</v>
      </c>
      <c r="AY643" s="251" t="s">
        <v>114</v>
      </c>
    </row>
    <row r="644" s="16" customFormat="1">
      <c r="A644" s="16"/>
      <c r="B644" s="263"/>
      <c r="C644" s="264"/>
      <c r="D644" s="212" t="s">
        <v>177</v>
      </c>
      <c r="E644" s="265" t="s">
        <v>19</v>
      </c>
      <c r="F644" s="266" t="s">
        <v>186</v>
      </c>
      <c r="G644" s="264"/>
      <c r="H644" s="267">
        <v>17</v>
      </c>
      <c r="I644" s="268"/>
      <c r="J644" s="264"/>
      <c r="K644" s="264"/>
      <c r="L644" s="269"/>
      <c r="M644" s="270"/>
      <c r="N644" s="271"/>
      <c r="O644" s="271"/>
      <c r="P644" s="271"/>
      <c r="Q644" s="271"/>
      <c r="R644" s="271"/>
      <c r="S644" s="271"/>
      <c r="T644" s="272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T644" s="273" t="s">
        <v>177</v>
      </c>
      <c r="AU644" s="273" t="s">
        <v>125</v>
      </c>
      <c r="AV644" s="16" t="s">
        <v>129</v>
      </c>
      <c r="AW644" s="16" t="s">
        <v>34</v>
      </c>
      <c r="AX644" s="16" t="s">
        <v>82</v>
      </c>
      <c r="AY644" s="273" t="s">
        <v>114</v>
      </c>
    </row>
    <row r="645" s="14" customFormat="1">
      <c r="A645" s="14"/>
      <c r="B645" s="241"/>
      <c r="C645" s="242"/>
      <c r="D645" s="212" t="s">
        <v>177</v>
      </c>
      <c r="E645" s="242"/>
      <c r="F645" s="244" t="s">
        <v>778</v>
      </c>
      <c r="G645" s="242"/>
      <c r="H645" s="245">
        <v>17.850000000000001</v>
      </c>
      <c r="I645" s="246"/>
      <c r="J645" s="242"/>
      <c r="K645" s="242"/>
      <c r="L645" s="247"/>
      <c r="M645" s="248"/>
      <c r="N645" s="249"/>
      <c r="O645" s="249"/>
      <c r="P645" s="249"/>
      <c r="Q645" s="249"/>
      <c r="R645" s="249"/>
      <c r="S645" s="249"/>
      <c r="T645" s="25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1" t="s">
        <v>177</v>
      </c>
      <c r="AU645" s="251" t="s">
        <v>125</v>
      </c>
      <c r="AV645" s="14" t="s">
        <v>84</v>
      </c>
      <c r="AW645" s="14" t="s">
        <v>4</v>
      </c>
      <c r="AX645" s="14" t="s">
        <v>82</v>
      </c>
      <c r="AY645" s="251" t="s">
        <v>114</v>
      </c>
    </row>
    <row r="646" s="2" customFormat="1" ht="16.5" customHeight="1">
      <c r="A646" s="41"/>
      <c r="B646" s="42"/>
      <c r="C646" s="274" t="s">
        <v>779</v>
      </c>
      <c r="D646" s="274" t="s">
        <v>491</v>
      </c>
      <c r="E646" s="275" t="s">
        <v>780</v>
      </c>
      <c r="F646" s="276" t="s">
        <v>781</v>
      </c>
      <c r="G646" s="277" t="s">
        <v>246</v>
      </c>
      <c r="H646" s="278">
        <v>143.84999999999999</v>
      </c>
      <c r="I646" s="279"/>
      <c r="J646" s="280">
        <f>ROUND(I646*H646,2)</f>
        <v>0</v>
      </c>
      <c r="K646" s="276" t="s">
        <v>172</v>
      </c>
      <c r="L646" s="281"/>
      <c r="M646" s="282" t="s">
        <v>19</v>
      </c>
      <c r="N646" s="283" t="s">
        <v>45</v>
      </c>
      <c r="O646" s="87"/>
      <c r="P646" s="208">
        <f>O646*H646</f>
        <v>0</v>
      </c>
      <c r="Q646" s="208">
        <v>0.12</v>
      </c>
      <c r="R646" s="208">
        <f>Q646*H646</f>
        <v>17.262</v>
      </c>
      <c r="S646" s="208">
        <v>0</v>
      </c>
      <c r="T646" s="209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0" t="s">
        <v>144</v>
      </c>
      <c r="AT646" s="210" t="s">
        <v>491</v>
      </c>
      <c r="AU646" s="210" t="s">
        <v>125</v>
      </c>
      <c r="AY646" s="20" t="s">
        <v>114</v>
      </c>
      <c r="BE646" s="211">
        <f>IF(N646="základní",J646,0)</f>
        <v>0</v>
      </c>
      <c r="BF646" s="211">
        <f>IF(N646="snížená",J646,0)</f>
        <v>0</v>
      </c>
      <c r="BG646" s="211">
        <f>IF(N646="zákl. přenesená",J646,0)</f>
        <v>0</v>
      </c>
      <c r="BH646" s="211">
        <f>IF(N646="sníž. přenesená",J646,0)</f>
        <v>0</v>
      </c>
      <c r="BI646" s="211">
        <f>IF(N646="nulová",J646,0)</f>
        <v>0</v>
      </c>
      <c r="BJ646" s="20" t="s">
        <v>82</v>
      </c>
      <c r="BK646" s="211">
        <f>ROUND(I646*H646,2)</f>
        <v>0</v>
      </c>
      <c r="BL646" s="20" t="s">
        <v>129</v>
      </c>
      <c r="BM646" s="210" t="s">
        <v>782</v>
      </c>
    </row>
    <row r="647" s="2" customFormat="1">
      <c r="A647" s="41"/>
      <c r="B647" s="42"/>
      <c r="C647" s="43"/>
      <c r="D647" s="212" t="s">
        <v>121</v>
      </c>
      <c r="E647" s="43"/>
      <c r="F647" s="213" t="s">
        <v>781</v>
      </c>
      <c r="G647" s="43"/>
      <c r="H647" s="43"/>
      <c r="I647" s="214"/>
      <c r="J647" s="43"/>
      <c r="K647" s="43"/>
      <c r="L647" s="47"/>
      <c r="M647" s="215"/>
      <c r="N647" s="216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121</v>
      </c>
      <c r="AU647" s="20" t="s">
        <v>125</v>
      </c>
    </row>
    <row r="648" s="14" customFormat="1">
      <c r="A648" s="14"/>
      <c r="B648" s="241"/>
      <c r="C648" s="242"/>
      <c r="D648" s="212" t="s">
        <v>177</v>
      </c>
      <c r="E648" s="243" t="s">
        <v>19</v>
      </c>
      <c r="F648" s="244" t="s">
        <v>783</v>
      </c>
      <c r="G648" s="242"/>
      <c r="H648" s="245">
        <v>137</v>
      </c>
      <c r="I648" s="246"/>
      <c r="J648" s="242"/>
      <c r="K648" s="242"/>
      <c r="L648" s="247"/>
      <c r="M648" s="248"/>
      <c r="N648" s="249"/>
      <c r="O648" s="249"/>
      <c r="P648" s="249"/>
      <c r="Q648" s="249"/>
      <c r="R648" s="249"/>
      <c r="S648" s="249"/>
      <c r="T648" s="25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1" t="s">
        <v>177</v>
      </c>
      <c r="AU648" s="251" t="s">
        <v>125</v>
      </c>
      <c r="AV648" s="14" t="s">
        <v>84</v>
      </c>
      <c r="AW648" s="14" t="s">
        <v>34</v>
      </c>
      <c r="AX648" s="14" t="s">
        <v>74</v>
      </c>
      <c r="AY648" s="251" t="s">
        <v>114</v>
      </c>
    </row>
    <row r="649" s="16" customFormat="1">
      <c r="A649" s="16"/>
      <c r="B649" s="263"/>
      <c r="C649" s="264"/>
      <c r="D649" s="212" t="s">
        <v>177</v>
      </c>
      <c r="E649" s="265" t="s">
        <v>19</v>
      </c>
      <c r="F649" s="266" t="s">
        <v>186</v>
      </c>
      <c r="G649" s="264"/>
      <c r="H649" s="267">
        <v>137</v>
      </c>
      <c r="I649" s="268"/>
      <c r="J649" s="264"/>
      <c r="K649" s="264"/>
      <c r="L649" s="269"/>
      <c r="M649" s="270"/>
      <c r="N649" s="271"/>
      <c r="O649" s="271"/>
      <c r="P649" s="271"/>
      <c r="Q649" s="271"/>
      <c r="R649" s="271"/>
      <c r="S649" s="271"/>
      <c r="T649" s="272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73" t="s">
        <v>177</v>
      </c>
      <c r="AU649" s="273" t="s">
        <v>125</v>
      </c>
      <c r="AV649" s="16" t="s">
        <v>129</v>
      </c>
      <c r="AW649" s="16" t="s">
        <v>34</v>
      </c>
      <c r="AX649" s="16" t="s">
        <v>82</v>
      </c>
      <c r="AY649" s="273" t="s">
        <v>114</v>
      </c>
    </row>
    <row r="650" s="14" customFormat="1">
      <c r="A650" s="14"/>
      <c r="B650" s="241"/>
      <c r="C650" s="242"/>
      <c r="D650" s="212" t="s">
        <v>177</v>
      </c>
      <c r="E650" s="242"/>
      <c r="F650" s="244" t="s">
        <v>784</v>
      </c>
      <c r="G650" s="242"/>
      <c r="H650" s="245">
        <v>143.84999999999999</v>
      </c>
      <c r="I650" s="246"/>
      <c r="J650" s="242"/>
      <c r="K650" s="242"/>
      <c r="L650" s="247"/>
      <c r="M650" s="248"/>
      <c r="N650" s="249"/>
      <c r="O650" s="249"/>
      <c r="P650" s="249"/>
      <c r="Q650" s="249"/>
      <c r="R650" s="249"/>
      <c r="S650" s="249"/>
      <c r="T650" s="25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1" t="s">
        <v>177</v>
      </c>
      <c r="AU650" s="251" t="s">
        <v>125</v>
      </c>
      <c r="AV650" s="14" t="s">
        <v>84</v>
      </c>
      <c r="AW650" s="14" t="s">
        <v>4</v>
      </c>
      <c r="AX650" s="14" t="s">
        <v>82</v>
      </c>
      <c r="AY650" s="251" t="s">
        <v>114</v>
      </c>
    </row>
    <row r="651" s="2" customFormat="1" ht="16.5" customHeight="1">
      <c r="A651" s="41"/>
      <c r="B651" s="42"/>
      <c r="C651" s="199" t="s">
        <v>785</v>
      </c>
      <c r="D651" s="199" t="s">
        <v>115</v>
      </c>
      <c r="E651" s="200" t="s">
        <v>786</v>
      </c>
      <c r="F651" s="201" t="s">
        <v>787</v>
      </c>
      <c r="G651" s="202" t="s">
        <v>246</v>
      </c>
      <c r="H651" s="203">
        <v>6</v>
      </c>
      <c r="I651" s="204"/>
      <c r="J651" s="205">
        <f>ROUND(I651*H651,2)</f>
        <v>0</v>
      </c>
      <c r="K651" s="201" t="s">
        <v>172</v>
      </c>
      <c r="L651" s="47"/>
      <c r="M651" s="206" t="s">
        <v>19</v>
      </c>
      <c r="N651" s="207" t="s">
        <v>45</v>
      </c>
      <c r="O651" s="87"/>
      <c r="P651" s="208">
        <f>O651*H651</f>
        <v>0</v>
      </c>
      <c r="Q651" s="208">
        <v>0.29221000000000003</v>
      </c>
      <c r="R651" s="208">
        <f>Q651*H651</f>
        <v>1.75326</v>
      </c>
      <c r="S651" s="208">
        <v>0</v>
      </c>
      <c r="T651" s="209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0" t="s">
        <v>129</v>
      </c>
      <c r="AT651" s="210" t="s">
        <v>115</v>
      </c>
      <c r="AU651" s="210" t="s">
        <v>125</v>
      </c>
      <c r="AY651" s="20" t="s">
        <v>114</v>
      </c>
      <c r="BE651" s="211">
        <f>IF(N651="základní",J651,0)</f>
        <v>0</v>
      </c>
      <c r="BF651" s="211">
        <f>IF(N651="snížená",J651,0)</f>
        <v>0</v>
      </c>
      <c r="BG651" s="211">
        <f>IF(N651="zákl. přenesená",J651,0)</f>
        <v>0</v>
      </c>
      <c r="BH651" s="211">
        <f>IF(N651="sníž. přenesená",J651,0)</f>
        <v>0</v>
      </c>
      <c r="BI651" s="211">
        <f>IF(N651="nulová",J651,0)</f>
        <v>0</v>
      </c>
      <c r="BJ651" s="20" t="s">
        <v>82</v>
      </c>
      <c r="BK651" s="211">
        <f>ROUND(I651*H651,2)</f>
        <v>0</v>
      </c>
      <c r="BL651" s="20" t="s">
        <v>129</v>
      </c>
      <c r="BM651" s="210" t="s">
        <v>788</v>
      </c>
    </row>
    <row r="652" s="2" customFormat="1">
      <c r="A652" s="41"/>
      <c r="B652" s="42"/>
      <c r="C652" s="43"/>
      <c r="D652" s="212" t="s">
        <v>121</v>
      </c>
      <c r="E652" s="43"/>
      <c r="F652" s="213" t="s">
        <v>789</v>
      </c>
      <c r="G652" s="43"/>
      <c r="H652" s="43"/>
      <c r="I652" s="214"/>
      <c r="J652" s="43"/>
      <c r="K652" s="43"/>
      <c r="L652" s="47"/>
      <c r="M652" s="215"/>
      <c r="N652" s="216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121</v>
      </c>
      <c r="AU652" s="20" t="s">
        <v>125</v>
      </c>
    </row>
    <row r="653" s="2" customFormat="1">
      <c r="A653" s="41"/>
      <c r="B653" s="42"/>
      <c r="C653" s="43"/>
      <c r="D653" s="229" t="s">
        <v>175</v>
      </c>
      <c r="E653" s="43"/>
      <c r="F653" s="230" t="s">
        <v>790</v>
      </c>
      <c r="G653" s="43"/>
      <c r="H653" s="43"/>
      <c r="I653" s="214"/>
      <c r="J653" s="43"/>
      <c r="K653" s="43"/>
      <c r="L653" s="47"/>
      <c r="M653" s="215"/>
      <c r="N653" s="216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175</v>
      </c>
      <c r="AU653" s="20" t="s">
        <v>125</v>
      </c>
    </row>
    <row r="654" s="14" customFormat="1">
      <c r="A654" s="14"/>
      <c r="B654" s="241"/>
      <c r="C654" s="242"/>
      <c r="D654" s="212" t="s">
        <v>177</v>
      </c>
      <c r="E654" s="243" t="s">
        <v>19</v>
      </c>
      <c r="F654" s="244" t="s">
        <v>791</v>
      </c>
      <c r="G654" s="242"/>
      <c r="H654" s="245">
        <v>6</v>
      </c>
      <c r="I654" s="246"/>
      <c r="J654" s="242"/>
      <c r="K654" s="242"/>
      <c r="L654" s="247"/>
      <c r="M654" s="248"/>
      <c r="N654" s="249"/>
      <c r="O654" s="249"/>
      <c r="P654" s="249"/>
      <c r="Q654" s="249"/>
      <c r="R654" s="249"/>
      <c r="S654" s="249"/>
      <c r="T654" s="250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1" t="s">
        <v>177</v>
      </c>
      <c r="AU654" s="251" t="s">
        <v>125</v>
      </c>
      <c r="AV654" s="14" t="s">
        <v>84</v>
      </c>
      <c r="AW654" s="14" t="s">
        <v>34</v>
      </c>
      <c r="AX654" s="14" t="s">
        <v>74</v>
      </c>
      <c r="AY654" s="251" t="s">
        <v>114</v>
      </c>
    </row>
    <row r="655" s="16" customFormat="1">
      <c r="A655" s="16"/>
      <c r="B655" s="263"/>
      <c r="C655" s="264"/>
      <c r="D655" s="212" t="s">
        <v>177</v>
      </c>
      <c r="E655" s="265" t="s">
        <v>19</v>
      </c>
      <c r="F655" s="266" t="s">
        <v>186</v>
      </c>
      <c r="G655" s="264"/>
      <c r="H655" s="267">
        <v>6</v>
      </c>
      <c r="I655" s="268"/>
      <c r="J655" s="264"/>
      <c r="K655" s="264"/>
      <c r="L655" s="269"/>
      <c r="M655" s="270"/>
      <c r="N655" s="271"/>
      <c r="O655" s="271"/>
      <c r="P655" s="271"/>
      <c r="Q655" s="271"/>
      <c r="R655" s="271"/>
      <c r="S655" s="271"/>
      <c r="T655" s="272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T655" s="273" t="s">
        <v>177</v>
      </c>
      <c r="AU655" s="273" t="s">
        <v>125</v>
      </c>
      <c r="AV655" s="16" t="s">
        <v>129</v>
      </c>
      <c r="AW655" s="16" t="s">
        <v>34</v>
      </c>
      <c r="AX655" s="16" t="s">
        <v>82</v>
      </c>
      <c r="AY655" s="273" t="s">
        <v>114</v>
      </c>
    </row>
    <row r="656" s="2" customFormat="1" ht="16.5" customHeight="1">
      <c r="A656" s="41"/>
      <c r="B656" s="42"/>
      <c r="C656" s="274" t="s">
        <v>792</v>
      </c>
      <c r="D656" s="274" t="s">
        <v>491</v>
      </c>
      <c r="E656" s="275" t="s">
        <v>793</v>
      </c>
      <c r="F656" s="276" t="s">
        <v>794</v>
      </c>
      <c r="G656" s="277" t="s">
        <v>246</v>
      </c>
      <c r="H656" s="278">
        <v>6.1799999999999997</v>
      </c>
      <c r="I656" s="279"/>
      <c r="J656" s="280">
        <f>ROUND(I656*H656,2)</f>
        <v>0</v>
      </c>
      <c r="K656" s="276" t="s">
        <v>19</v>
      </c>
      <c r="L656" s="281"/>
      <c r="M656" s="282" t="s">
        <v>19</v>
      </c>
      <c r="N656" s="283" t="s">
        <v>45</v>
      </c>
      <c r="O656" s="87"/>
      <c r="P656" s="208">
        <f>O656*H656</f>
        <v>0</v>
      </c>
      <c r="Q656" s="208">
        <v>0</v>
      </c>
      <c r="R656" s="208">
        <f>Q656*H656</f>
        <v>0</v>
      </c>
      <c r="S656" s="208">
        <v>0</v>
      </c>
      <c r="T656" s="209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0" t="s">
        <v>144</v>
      </c>
      <c r="AT656" s="210" t="s">
        <v>491</v>
      </c>
      <c r="AU656" s="210" t="s">
        <v>125</v>
      </c>
      <c r="AY656" s="20" t="s">
        <v>114</v>
      </c>
      <c r="BE656" s="211">
        <f>IF(N656="základní",J656,0)</f>
        <v>0</v>
      </c>
      <c r="BF656" s="211">
        <f>IF(N656="snížená",J656,0)</f>
        <v>0</v>
      </c>
      <c r="BG656" s="211">
        <f>IF(N656="zákl. přenesená",J656,0)</f>
        <v>0</v>
      </c>
      <c r="BH656" s="211">
        <f>IF(N656="sníž. přenesená",J656,0)</f>
        <v>0</v>
      </c>
      <c r="BI656" s="211">
        <f>IF(N656="nulová",J656,0)</f>
        <v>0</v>
      </c>
      <c r="BJ656" s="20" t="s">
        <v>82</v>
      </c>
      <c r="BK656" s="211">
        <f>ROUND(I656*H656,2)</f>
        <v>0</v>
      </c>
      <c r="BL656" s="20" t="s">
        <v>129</v>
      </c>
      <c r="BM656" s="210" t="s">
        <v>795</v>
      </c>
    </row>
    <row r="657" s="2" customFormat="1">
      <c r="A657" s="41"/>
      <c r="B657" s="42"/>
      <c r="C657" s="43"/>
      <c r="D657" s="212" t="s">
        <v>121</v>
      </c>
      <c r="E657" s="43"/>
      <c r="F657" s="213" t="s">
        <v>794</v>
      </c>
      <c r="G657" s="43"/>
      <c r="H657" s="43"/>
      <c r="I657" s="214"/>
      <c r="J657" s="43"/>
      <c r="K657" s="43"/>
      <c r="L657" s="47"/>
      <c r="M657" s="215"/>
      <c r="N657" s="216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121</v>
      </c>
      <c r="AU657" s="20" t="s">
        <v>125</v>
      </c>
    </row>
    <row r="658" s="14" customFormat="1">
      <c r="A658" s="14"/>
      <c r="B658" s="241"/>
      <c r="C658" s="242"/>
      <c r="D658" s="212" t="s">
        <v>177</v>
      </c>
      <c r="E658" s="243" t="s">
        <v>19</v>
      </c>
      <c r="F658" s="244" t="s">
        <v>796</v>
      </c>
      <c r="G658" s="242"/>
      <c r="H658" s="245">
        <v>6</v>
      </c>
      <c r="I658" s="246"/>
      <c r="J658" s="242"/>
      <c r="K658" s="242"/>
      <c r="L658" s="247"/>
      <c r="M658" s="248"/>
      <c r="N658" s="249"/>
      <c r="O658" s="249"/>
      <c r="P658" s="249"/>
      <c r="Q658" s="249"/>
      <c r="R658" s="249"/>
      <c r="S658" s="249"/>
      <c r="T658" s="25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1" t="s">
        <v>177</v>
      </c>
      <c r="AU658" s="251" t="s">
        <v>125</v>
      </c>
      <c r="AV658" s="14" t="s">
        <v>84</v>
      </c>
      <c r="AW658" s="14" t="s">
        <v>34</v>
      </c>
      <c r="AX658" s="14" t="s">
        <v>74</v>
      </c>
      <c r="AY658" s="251" t="s">
        <v>114</v>
      </c>
    </row>
    <row r="659" s="16" customFormat="1">
      <c r="A659" s="16"/>
      <c r="B659" s="263"/>
      <c r="C659" s="264"/>
      <c r="D659" s="212" t="s">
        <v>177</v>
      </c>
      <c r="E659" s="265" t="s">
        <v>19</v>
      </c>
      <c r="F659" s="266" t="s">
        <v>186</v>
      </c>
      <c r="G659" s="264"/>
      <c r="H659" s="267">
        <v>6</v>
      </c>
      <c r="I659" s="268"/>
      <c r="J659" s="264"/>
      <c r="K659" s="264"/>
      <c r="L659" s="269"/>
      <c r="M659" s="270"/>
      <c r="N659" s="271"/>
      <c r="O659" s="271"/>
      <c r="P659" s="271"/>
      <c r="Q659" s="271"/>
      <c r="R659" s="271"/>
      <c r="S659" s="271"/>
      <c r="T659" s="272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T659" s="273" t="s">
        <v>177</v>
      </c>
      <c r="AU659" s="273" t="s">
        <v>125</v>
      </c>
      <c r="AV659" s="16" t="s">
        <v>129</v>
      </c>
      <c r="AW659" s="16" t="s">
        <v>34</v>
      </c>
      <c r="AX659" s="16" t="s">
        <v>82</v>
      </c>
      <c r="AY659" s="273" t="s">
        <v>114</v>
      </c>
    </row>
    <row r="660" s="14" customFormat="1">
      <c r="A660" s="14"/>
      <c r="B660" s="241"/>
      <c r="C660" s="242"/>
      <c r="D660" s="212" t="s">
        <v>177</v>
      </c>
      <c r="E660" s="242"/>
      <c r="F660" s="244" t="s">
        <v>797</v>
      </c>
      <c r="G660" s="242"/>
      <c r="H660" s="245">
        <v>6.1799999999999997</v>
      </c>
      <c r="I660" s="246"/>
      <c r="J660" s="242"/>
      <c r="K660" s="242"/>
      <c r="L660" s="247"/>
      <c r="M660" s="248"/>
      <c r="N660" s="249"/>
      <c r="O660" s="249"/>
      <c r="P660" s="249"/>
      <c r="Q660" s="249"/>
      <c r="R660" s="249"/>
      <c r="S660" s="249"/>
      <c r="T660" s="25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1" t="s">
        <v>177</v>
      </c>
      <c r="AU660" s="251" t="s">
        <v>125</v>
      </c>
      <c r="AV660" s="14" t="s">
        <v>84</v>
      </c>
      <c r="AW660" s="14" t="s">
        <v>4</v>
      </c>
      <c r="AX660" s="14" t="s">
        <v>82</v>
      </c>
      <c r="AY660" s="251" t="s">
        <v>114</v>
      </c>
    </row>
    <row r="661" s="2" customFormat="1" ht="16.5" customHeight="1">
      <c r="A661" s="41"/>
      <c r="B661" s="42"/>
      <c r="C661" s="199" t="s">
        <v>798</v>
      </c>
      <c r="D661" s="199" t="s">
        <v>115</v>
      </c>
      <c r="E661" s="200" t="s">
        <v>799</v>
      </c>
      <c r="F661" s="201" t="s">
        <v>800</v>
      </c>
      <c r="G661" s="202" t="s">
        <v>171</v>
      </c>
      <c r="H661" s="203">
        <v>13.35</v>
      </c>
      <c r="I661" s="204"/>
      <c r="J661" s="205">
        <f>ROUND(I661*H661,2)</f>
        <v>0</v>
      </c>
      <c r="K661" s="201" t="s">
        <v>172</v>
      </c>
      <c r="L661" s="47"/>
      <c r="M661" s="206" t="s">
        <v>19</v>
      </c>
      <c r="N661" s="207" t="s">
        <v>45</v>
      </c>
      <c r="O661" s="87"/>
      <c r="P661" s="208">
        <f>O661*H661</f>
        <v>0</v>
      </c>
      <c r="Q661" s="208">
        <v>0</v>
      </c>
      <c r="R661" s="208">
        <f>Q661*H661</f>
        <v>0</v>
      </c>
      <c r="S661" s="208">
        <v>0</v>
      </c>
      <c r="T661" s="209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10" t="s">
        <v>129</v>
      </c>
      <c r="AT661" s="210" t="s">
        <v>115</v>
      </c>
      <c r="AU661" s="210" t="s">
        <v>125</v>
      </c>
      <c r="AY661" s="20" t="s">
        <v>114</v>
      </c>
      <c r="BE661" s="211">
        <f>IF(N661="základní",J661,0)</f>
        <v>0</v>
      </c>
      <c r="BF661" s="211">
        <f>IF(N661="snížená",J661,0)</f>
        <v>0</v>
      </c>
      <c r="BG661" s="211">
        <f>IF(N661="zákl. přenesená",J661,0)</f>
        <v>0</v>
      </c>
      <c r="BH661" s="211">
        <f>IF(N661="sníž. přenesená",J661,0)</f>
        <v>0</v>
      </c>
      <c r="BI661" s="211">
        <f>IF(N661="nulová",J661,0)</f>
        <v>0</v>
      </c>
      <c r="BJ661" s="20" t="s">
        <v>82</v>
      </c>
      <c r="BK661" s="211">
        <f>ROUND(I661*H661,2)</f>
        <v>0</v>
      </c>
      <c r="BL661" s="20" t="s">
        <v>129</v>
      </c>
      <c r="BM661" s="210" t="s">
        <v>801</v>
      </c>
    </row>
    <row r="662" s="2" customFormat="1">
      <c r="A662" s="41"/>
      <c r="B662" s="42"/>
      <c r="C662" s="43"/>
      <c r="D662" s="212" t="s">
        <v>121</v>
      </c>
      <c r="E662" s="43"/>
      <c r="F662" s="213" t="s">
        <v>802</v>
      </c>
      <c r="G662" s="43"/>
      <c r="H662" s="43"/>
      <c r="I662" s="214"/>
      <c r="J662" s="43"/>
      <c r="K662" s="43"/>
      <c r="L662" s="47"/>
      <c r="M662" s="215"/>
      <c r="N662" s="216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121</v>
      </c>
      <c r="AU662" s="20" t="s">
        <v>125</v>
      </c>
    </row>
    <row r="663" s="2" customFormat="1">
      <c r="A663" s="41"/>
      <c r="B663" s="42"/>
      <c r="C663" s="43"/>
      <c r="D663" s="229" t="s">
        <v>175</v>
      </c>
      <c r="E663" s="43"/>
      <c r="F663" s="230" t="s">
        <v>803</v>
      </c>
      <c r="G663" s="43"/>
      <c r="H663" s="43"/>
      <c r="I663" s="214"/>
      <c r="J663" s="43"/>
      <c r="K663" s="43"/>
      <c r="L663" s="47"/>
      <c r="M663" s="215"/>
      <c r="N663" s="216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175</v>
      </c>
      <c r="AU663" s="20" t="s">
        <v>125</v>
      </c>
    </row>
    <row r="664" s="13" customFormat="1">
      <c r="A664" s="13"/>
      <c r="B664" s="231"/>
      <c r="C664" s="232"/>
      <c r="D664" s="212" t="s">
        <v>177</v>
      </c>
      <c r="E664" s="233" t="s">
        <v>19</v>
      </c>
      <c r="F664" s="234" t="s">
        <v>603</v>
      </c>
      <c r="G664" s="232"/>
      <c r="H664" s="233" t="s">
        <v>19</v>
      </c>
      <c r="I664" s="235"/>
      <c r="J664" s="232"/>
      <c r="K664" s="232"/>
      <c r="L664" s="236"/>
      <c r="M664" s="237"/>
      <c r="N664" s="238"/>
      <c r="O664" s="238"/>
      <c r="P664" s="238"/>
      <c r="Q664" s="238"/>
      <c r="R664" s="238"/>
      <c r="S664" s="238"/>
      <c r="T664" s="23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0" t="s">
        <v>177</v>
      </c>
      <c r="AU664" s="240" t="s">
        <v>125</v>
      </c>
      <c r="AV664" s="13" t="s">
        <v>82</v>
      </c>
      <c r="AW664" s="13" t="s">
        <v>34</v>
      </c>
      <c r="AX664" s="13" t="s">
        <v>74</v>
      </c>
      <c r="AY664" s="240" t="s">
        <v>114</v>
      </c>
    </row>
    <row r="665" s="14" customFormat="1">
      <c r="A665" s="14"/>
      <c r="B665" s="241"/>
      <c r="C665" s="242"/>
      <c r="D665" s="212" t="s">
        <v>177</v>
      </c>
      <c r="E665" s="243" t="s">
        <v>19</v>
      </c>
      <c r="F665" s="244" t="s">
        <v>804</v>
      </c>
      <c r="G665" s="242"/>
      <c r="H665" s="245">
        <v>13.35</v>
      </c>
      <c r="I665" s="246"/>
      <c r="J665" s="242"/>
      <c r="K665" s="242"/>
      <c r="L665" s="247"/>
      <c r="M665" s="248"/>
      <c r="N665" s="249"/>
      <c r="O665" s="249"/>
      <c r="P665" s="249"/>
      <c r="Q665" s="249"/>
      <c r="R665" s="249"/>
      <c r="S665" s="249"/>
      <c r="T665" s="25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1" t="s">
        <v>177</v>
      </c>
      <c r="AU665" s="251" t="s">
        <v>125</v>
      </c>
      <c r="AV665" s="14" t="s">
        <v>84</v>
      </c>
      <c r="AW665" s="14" t="s">
        <v>34</v>
      </c>
      <c r="AX665" s="14" t="s">
        <v>74</v>
      </c>
      <c r="AY665" s="251" t="s">
        <v>114</v>
      </c>
    </row>
    <row r="666" s="16" customFormat="1">
      <c r="A666" s="16"/>
      <c r="B666" s="263"/>
      <c r="C666" s="264"/>
      <c r="D666" s="212" t="s">
        <v>177</v>
      </c>
      <c r="E666" s="265" t="s">
        <v>19</v>
      </c>
      <c r="F666" s="266" t="s">
        <v>186</v>
      </c>
      <c r="G666" s="264"/>
      <c r="H666" s="267">
        <v>13.35</v>
      </c>
      <c r="I666" s="268"/>
      <c r="J666" s="264"/>
      <c r="K666" s="264"/>
      <c r="L666" s="269"/>
      <c r="M666" s="270"/>
      <c r="N666" s="271"/>
      <c r="O666" s="271"/>
      <c r="P666" s="271"/>
      <c r="Q666" s="271"/>
      <c r="R666" s="271"/>
      <c r="S666" s="271"/>
      <c r="T666" s="272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273" t="s">
        <v>177</v>
      </c>
      <c r="AU666" s="273" t="s">
        <v>125</v>
      </c>
      <c r="AV666" s="16" t="s">
        <v>129</v>
      </c>
      <c r="AW666" s="16" t="s">
        <v>34</v>
      </c>
      <c r="AX666" s="16" t="s">
        <v>82</v>
      </c>
      <c r="AY666" s="273" t="s">
        <v>114</v>
      </c>
    </row>
    <row r="667" s="2" customFormat="1" ht="16.5" customHeight="1">
      <c r="A667" s="41"/>
      <c r="B667" s="42"/>
      <c r="C667" s="199" t="s">
        <v>805</v>
      </c>
      <c r="D667" s="199" t="s">
        <v>115</v>
      </c>
      <c r="E667" s="200" t="s">
        <v>806</v>
      </c>
      <c r="F667" s="201" t="s">
        <v>807</v>
      </c>
      <c r="G667" s="202" t="s">
        <v>246</v>
      </c>
      <c r="H667" s="203">
        <v>506</v>
      </c>
      <c r="I667" s="204"/>
      <c r="J667" s="205">
        <f>ROUND(I667*H667,2)</f>
        <v>0</v>
      </c>
      <c r="K667" s="201" t="s">
        <v>172</v>
      </c>
      <c r="L667" s="47"/>
      <c r="M667" s="206" t="s">
        <v>19</v>
      </c>
      <c r="N667" s="207" t="s">
        <v>45</v>
      </c>
      <c r="O667" s="87"/>
      <c r="P667" s="208">
        <f>O667*H667</f>
        <v>0</v>
      </c>
      <c r="Q667" s="208">
        <v>0</v>
      </c>
      <c r="R667" s="208">
        <f>Q667*H667</f>
        <v>0</v>
      </c>
      <c r="S667" s="208">
        <v>0.085999999999999993</v>
      </c>
      <c r="T667" s="209">
        <f>S667*H667</f>
        <v>43.515999999999998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0" t="s">
        <v>129</v>
      </c>
      <c r="AT667" s="210" t="s">
        <v>115</v>
      </c>
      <c r="AU667" s="210" t="s">
        <v>125</v>
      </c>
      <c r="AY667" s="20" t="s">
        <v>114</v>
      </c>
      <c r="BE667" s="211">
        <f>IF(N667="základní",J667,0)</f>
        <v>0</v>
      </c>
      <c r="BF667" s="211">
        <f>IF(N667="snížená",J667,0)</f>
        <v>0</v>
      </c>
      <c r="BG667" s="211">
        <f>IF(N667="zákl. přenesená",J667,0)</f>
        <v>0</v>
      </c>
      <c r="BH667" s="211">
        <f>IF(N667="sníž. přenesená",J667,0)</f>
        <v>0</v>
      </c>
      <c r="BI667" s="211">
        <f>IF(N667="nulová",J667,0)</f>
        <v>0</v>
      </c>
      <c r="BJ667" s="20" t="s">
        <v>82</v>
      </c>
      <c r="BK667" s="211">
        <f>ROUND(I667*H667,2)</f>
        <v>0</v>
      </c>
      <c r="BL667" s="20" t="s">
        <v>129</v>
      </c>
      <c r="BM667" s="210" t="s">
        <v>808</v>
      </c>
    </row>
    <row r="668" s="2" customFormat="1">
      <c r="A668" s="41"/>
      <c r="B668" s="42"/>
      <c r="C668" s="43"/>
      <c r="D668" s="212" t="s">
        <v>121</v>
      </c>
      <c r="E668" s="43"/>
      <c r="F668" s="213" t="s">
        <v>809</v>
      </c>
      <c r="G668" s="43"/>
      <c r="H668" s="43"/>
      <c r="I668" s="214"/>
      <c r="J668" s="43"/>
      <c r="K668" s="43"/>
      <c r="L668" s="47"/>
      <c r="M668" s="215"/>
      <c r="N668" s="216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121</v>
      </c>
      <c r="AU668" s="20" t="s">
        <v>125</v>
      </c>
    </row>
    <row r="669" s="2" customFormat="1">
      <c r="A669" s="41"/>
      <c r="B669" s="42"/>
      <c r="C669" s="43"/>
      <c r="D669" s="229" t="s">
        <v>175</v>
      </c>
      <c r="E669" s="43"/>
      <c r="F669" s="230" t="s">
        <v>810</v>
      </c>
      <c r="G669" s="43"/>
      <c r="H669" s="43"/>
      <c r="I669" s="214"/>
      <c r="J669" s="43"/>
      <c r="K669" s="43"/>
      <c r="L669" s="47"/>
      <c r="M669" s="215"/>
      <c r="N669" s="216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175</v>
      </c>
      <c r="AU669" s="20" t="s">
        <v>125</v>
      </c>
    </row>
    <row r="670" s="14" customFormat="1">
      <c r="A670" s="14"/>
      <c r="B670" s="241"/>
      <c r="C670" s="242"/>
      <c r="D670" s="212" t="s">
        <v>177</v>
      </c>
      <c r="E670" s="243" t="s">
        <v>19</v>
      </c>
      <c r="F670" s="244" t="s">
        <v>811</v>
      </c>
      <c r="G670" s="242"/>
      <c r="H670" s="245">
        <v>866</v>
      </c>
      <c r="I670" s="246"/>
      <c r="J670" s="242"/>
      <c r="K670" s="242"/>
      <c r="L670" s="247"/>
      <c r="M670" s="248"/>
      <c r="N670" s="249"/>
      <c r="O670" s="249"/>
      <c r="P670" s="249"/>
      <c r="Q670" s="249"/>
      <c r="R670" s="249"/>
      <c r="S670" s="249"/>
      <c r="T670" s="25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1" t="s">
        <v>177</v>
      </c>
      <c r="AU670" s="251" t="s">
        <v>125</v>
      </c>
      <c r="AV670" s="14" t="s">
        <v>84</v>
      </c>
      <c r="AW670" s="14" t="s">
        <v>34</v>
      </c>
      <c r="AX670" s="14" t="s">
        <v>74</v>
      </c>
      <c r="AY670" s="251" t="s">
        <v>114</v>
      </c>
    </row>
    <row r="671" s="14" customFormat="1">
      <c r="A671" s="14"/>
      <c r="B671" s="241"/>
      <c r="C671" s="242"/>
      <c r="D671" s="212" t="s">
        <v>177</v>
      </c>
      <c r="E671" s="243" t="s">
        <v>19</v>
      </c>
      <c r="F671" s="244" t="s">
        <v>812</v>
      </c>
      <c r="G671" s="242"/>
      <c r="H671" s="245">
        <v>-150</v>
      </c>
      <c r="I671" s="246"/>
      <c r="J671" s="242"/>
      <c r="K671" s="242"/>
      <c r="L671" s="247"/>
      <c r="M671" s="248"/>
      <c r="N671" s="249"/>
      <c r="O671" s="249"/>
      <c r="P671" s="249"/>
      <c r="Q671" s="249"/>
      <c r="R671" s="249"/>
      <c r="S671" s="249"/>
      <c r="T671" s="25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1" t="s">
        <v>177</v>
      </c>
      <c r="AU671" s="251" t="s">
        <v>125</v>
      </c>
      <c r="AV671" s="14" t="s">
        <v>84</v>
      </c>
      <c r="AW671" s="14" t="s">
        <v>34</v>
      </c>
      <c r="AX671" s="14" t="s">
        <v>74</v>
      </c>
      <c r="AY671" s="251" t="s">
        <v>114</v>
      </c>
    </row>
    <row r="672" s="14" customFormat="1">
      <c r="A672" s="14"/>
      <c r="B672" s="241"/>
      <c r="C672" s="242"/>
      <c r="D672" s="212" t="s">
        <v>177</v>
      </c>
      <c r="E672" s="243" t="s">
        <v>19</v>
      </c>
      <c r="F672" s="244" t="s">
        <v>813</v>
      </c>
      <c r="G672" s="242"/>
      <c r="H672" s="245">
        <v>-210</v>
      </c>
      <c r="I672" s="246"/>
      <c r="J672" s="242"/>
      <c r="K672" s="242"/>
      <c r="L672" s="247"/>
      <c r="M672" s="248"/>
      <c r="N672" s="249"/>
      <c r="O672" s="249"/>
      <c r="P672" s="249"/>
      <c r="Q672" s="249"/>
      <c r="R672" s="249"/>
      <c r="S672" s="249"/>
      <c r="T672" s="25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1" t="s">
        <v>177</v>
      </c>
      <c r="AU672" s="251" t="s">
        <v>125</v>
      </c>
      <c r="AV672" s="14" t="s">
        <v>84</v>
      </c>
      <c r="AW672" s="14" t="s">
        <v>34</v>
      </c>
      <c r="AX672" s="14" t="s">
        <v>74</v>
      </c>
      <c r="AY672" s="251" t="s">
        <v>114</v>
      </c>
    </row>
    <row r="673" s="16" customFormat="1">
      <c r="A673" s="16"/>
      <c r="B673" s="263"/>
      <c r="C673" s="264"/>
      <c r="D673" s="212" t="s">
        <v>177</v>
      </c>
      <c r="E673" s="265" t="s">
        <v>19</v>
      </c>
      <c r="F673" s="266" t="s">
        <v>186</v>
      </c>
      <c r="G673" s="264"/>
      <c r="H673" s="267">
        <v>506</v>
      </c>
      <c r="I673" s="268"/>
      <c r="J673" s="264"/>
      <c r="K673" s="264"/>
      <c r="L673" s="269"/>
      <c r="M673" s="270"/>
      <c r="N673" s="271"/>
      <c r="O673" s="271"/>
      <c r="P673" s="271"/>
      <c r="Q673" s="271"/>
      <c r="R673" s="271"/>
      <c r="S673" s="271"/>
      <c r="T673" s="272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T673" s="273" t="s">
        <v>177</v>
      </c>
      <c r="AU673" s="273" t="s">
        <v>125</v>
      </c>
      <c r="AV673" s="16" t="s">
        <v>129</v>
      </c>
      <c r="AW673" s="16" t="s">
        <v>34</v>
      </c>
      <c r="AX673" s="16" t="s">
        <v>82</v>
      </c>
      <c r="AY673" s="273" t="s">
        <v>114</v>
      </c>
    </row>
    <row r="674" s="2" customFormat="1" ht="16.5" customHeight="1">
      <c r="A674" s="41"/>
      <c r="B674" s="42"/>
      <c r="C674" s="199" t="s">
        <v>814</v>
      </c>
      <c r="D674" s="199" t="s">
        <v>115</v>
      </c>
      <c r="E674" s="200" t="s">
        <v>815</v>
      </c>
      <c r="F674" s="201" t="s">
        <v>816</v>
      </c>
      <c r="G674" s="202" t="s">
        <v>246</v>
      </c>
      <c r="H674" s="203">
        <v>150</v>
      </c>
      <c r="I674" s="204"/>
      <c r="J674" s="205">
        <f>ROUND(I674*H674,2)</f>
        <v>0</v>
      </c>
      <c r="K674" s="201" t="s">
        <v>172</v>
      </c>
      <c r="L674" s="47"/>
      <c r="M674" s="206" t="s">
        <v>19</v>
      </c>
      <c r="N674" s="207" t="s">
        <v>45</v>
      </c>
      <c r="O674" s="87"/>
      <c r="P674" s="208">
        <f>O674*H674</f>
        <v>0</v>
      </c>
      <c r="Q674" s="208">
        <v>0</v>
      </c>
      <c r="R674" s="208">
        <f>Q674*H674</f>
        <v>0</v>
      </c>
      <c r="S674" s="208">
        <v>0.17199999999999999</v>
      </c>
      <c r="T674" s="209">
        <f>S674*H674</f>
        <v>25.799999999999997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0" t="s">
        <v>129</v>
      </c>
      <c r="AT674" s="210" t="s">
        <v>115</v>
      </c>
      <c r="AU674" s="210" t="s">
        <v>125</v>
      </c>
      <c r="AY674" s="20" t="s">
        <v>114</v>
      </c>
      <c r="BE674" s="211">
        <f>IF(N674="základní",J674,0)</f>
        <v>0</v>
      </c>
      <c r="BF674" s="211">
        <f>IF(N674="snížená",J674,0)</f>
        <v>0</v>
      </c>
      <c r="BG674" s="211">
        <f>IF(N674="zákl. přenesená",J674,0)</f>
        <v>0</v>
      </c>
      <c r="BH674" s="211">
        <f>IF(N674="sníž. přenesená",J674,0)</f>
        <v>0</v>
      </c>
      <c r="BI674" s="211">
        <f>IF(N674="nulová",J674,0)</f>
        <v>0</v>
      </c>
      <c r="BJ674" s="20" t="s">
        <v>82</v>
      </c>
      <c r="BK674" s="211">
        <f>ROUND(I674*H674,2)</f>
        <v>0</v>
      </c>
      <c r="BL674" s="20" t="s">
        <v>129</v>
      </c>
      <c r="BM674" s="210" t="s">
        <v>817</v>
      </c>
    </row>
    <row r="675" s="2" customFormat="1">
      <c r="A675" s="41"/>
      <c r="B675" s="42"/>
      <c r="C675" s="43"/>
      <c r="D675" s="212" t="s">
        <v>121</v>
      </c>
      <c r="E675" s="43"/>
      <c r="F675" s="213" t="s">
        <v>818</v>
      </c>
      <c r="G675" s="43"/>
      <c r="H675" s="43"/>
      <c r="I675" s="214"/>
      <c r="J675" s="43"/>
      <c r="K675" s="43"/>
      <c r="L675" s="47"/>
      <c r="M675" s="215"/>
      <c r="N675" s="216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121</v>
      </c>
      <c r="AU675" s="20" t="s">
        <v>125</v>
      </c>
    </row>
    <row r="676" s="2" customFormat="1">
      <c r="A676" s="41"/>
      <c r="B676" s="42"/>
      <c r="C676" s="43"/>
      <c r="D676" s="229" t="s">
        <v>175</v>
      </c>
      <c r="E676" s="43"/>
      <c r="F676" s="230" t="s">
        <v>819</v>
      </c>
      <c r="G676" s="43"/>
      <c r="H676" s="43"/>
      <c r="I676" s="214"/>
      <c r="J676" s="43"/>
      <c r="K676" s="43"/>
      <c r="L676" s="47"/>
      <c r="M676" s="215"/>
      <c r="N676" s="216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175</v>
      </c>
      <c r="AU676" s="20" t="s">
        <v>125</v>
      </c>
    </row>
    <row r="677" s="14" customFormat="1">
      <c r="A677" s="14"/>
      <c r="B677" s="241"/>
      <c r="C677" s="242"/>
      <c r="D677" s="212" t="s">
        <v>177</v>
      </c>
      <c r="E677" s="243" t="s">
        <v>19</v>
      </c>
      <c r="F677" s="244" t="s">
        <v>820</v>
      </c>
      <c r="G677" s="242"/>
      <c r="H677" s="245">
        <v>150</v>
      </c>
      <c r="I677" s="246"/>
      <c r="J677" s="242"/>
      <c r="K677" s="242"/>
      <c r="L677" s="247"/>
      <c r="M677" s="248"/>
      <c r="N677" s="249"/>
      <c r="O677" s="249"/>
      <c r="P677" s="249"/>
      <c r="Q677" s="249"/>
      <c r="R677" s="249"/>
      <c r="S677" s="249"/>
      <c r="T677" s="25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1" t="s">
        <v>177</v>
      </c>
      <c r="AU677" s="251" t="s">
        <v>125</v>
      </c>
      <c r="AV677" s="14" t="s">
        <v>84</v>
      </c>
      <c r="AW677" s="14" t="s">
        <v>34</v>
      </c>
      <c r="AX677" s="14" t="s">
        <v>74</v>
      </c>
      <c r="AY677" s="251" t="s">
        <v>114</v>
      </c>
    </row>
    <row r="678" s="16" customFormat="1">
      <c r="A678" s="16"/>
      <c r="B678" s="263"/>
      <c r="C678" s="264"/>
      <c r="D678" s="212" t="s">
        <v>177</v>
      </c>
      <c r="E678" s="265" t="s">
        <v>19</v>
      </c>
      <c r="F678" s="266" t="s">
        <v>186</v>
      </c>
      <c r="G678" s="264"/>
      <c r="H678" s="267">
        <v>150</v>
      </c>
      <c r="I678" s="268"/>
      <c r="J678" s="264"/>
      <c r="K678" s="264"/>
      <c r="L678" s="269"/>
      <c r="M678" s="270"/>
      <c r="N678" s="271"/>
      <c r="O678" s="271"/>
      <c r="P678" s="271"/>
      <c r="Q678" s="271"/>
      <c r="R678" s="271"/>
      <c r="S678" s="271"/>
      <c r="T678" s="272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273" t="s">
        <v>177</v>
      </c>
      <c r="AU678" s="273" t="s">
        <v>125</v>
      </c>
      <c r="AV678" s="16" t="s">
        <v>129</v>
      </c>
      <c r="AW678" s="16" t="s">
        <v>34</v>
      </c>
      <c r="AX678" s="16" t="s">
        <v>82</v>
      </c>
      <c r="AY678" s="273" t="s">
        <v>114</v>
      </c>
    </row>
    <row r="679" s="2" customFormat="1" ht="16.5" customHeight="1">
      <c r="A679" s="41"/>
      <c r="B679" s="42"/>
      <c r="C679" s="199" t="s">
        <v>821</v>
      </c>
      <c r="D679" s="199" t="s">
        <v>115</v>
      </c>
      <c r="E679" s="200" t="s">
        <v>822</v>
      </c>
      <c r="F679" s="201" t="s">
        <v>823</v>
      </c>
      <c r="G679" s="202" t="s">
        <v>246</v>
      </c>
      <c r="H679" s="203">
        <v>210</v>
      </c>
      <c r="I679" s="204"/>
      <c r="J679" s="205">
        <f>ROUND(I679*H679,2)</f>
        <v>0</v>
      </c>
      <c r="K679" s="201" t="s">
        <v>172</v>
      </c>
      <c r="L679" s="47"/>
      <c r="M679" s="206" t="s">
        <v>19</v>
      </c>
      <c r="N679" s="207" t="s">
        <v>45</v>
      </c>
      <c r="O679" s="87"/>
      <c r="P679" s="208">
        <f>O679*H679</f>
        <v>0</v>
      </c>
      <c r="Q679" s="208">
        <v>0</v>
      </c>
      <c r="R679" s="208">
        <f>Q679*H679</f>
        <v>0</v>
      </c>
      <c r="S679" s="208">
        <v>0.19400000000000001</v>
      </c>
      <c r="T679" s="209">
        <f>S679*H679</f>
        <v>40.740000000000002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0" t="s">
        <v>129</v>
      </c>
      <c r="AT679" s="210" t="s">
        <v>115</v>
      </c>
      <c r="AU679" s="210" t="s">
        <v>125</v>
      </c>
      <c r="AY679" s="20" t="s">
        <v>114</v>
      </c>
      <c r="BE679" s="211">
        <f>IF(N679="základní",J679,0)</f>
        <v>0</v>
      </c>
      <c r="BF679" s="211">
        <f>IF(N679="snížená",J679,0)</f>
        <v>0</v>
      </c>
      <c r="BG679" s="211">
        <f>IF(N679="zákl. přenesená",J679,0)</f>
        <v>0</v>
      </c>
      <c r="BH679" s="211">
        <f>IF(N679="sníž. přenesená",J679,0)</f>
        <v>0</v>
      </c>
      <c r="BI679" s="211">
        <f>IF(N679="nulová",J679,0)</f>
        <v>0</v>
      </c>
      <c r="BJ679" s="20" t="s">
        <v>82</v>
      </c>
      <c r="BK679" s="211">
        <f>ROUND(I679*H679,2)</f>
        <v>0</v>
      </c>
      <c r="BL679" s="20" t="s">
        <v>129</v>
      </c>
      <c r="BM679" s="210" t="s">
        <v>824</v>
      </c>
    </row>
    <row r="680" s="2" customFormat="1">
      <c r="A680" s="41"/>
      <c r="B680" s="42"/>
      <c r="C680" s="43"/>
      <c r="D680" s="212" t="s">
        <v>121</v>
      </c>
      <c r="E680" s="43"/>
      <c r="F680" s="213" t="s">
        <v>825</v>
      </c>
      <c r="G680" s="43"/>
      <c r="H680" s="43"/>
      <c r="I680" s="214"/>
      <c r="J680" s="43"/>
      <c r="K680" s="43"/>
      <c r="L680" s="47"/>
      <c r="M680" s="215"/>
      <c r="N680" s="216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121</v>
      </c>
      <c r="AU680" s="20" t="s">
        <v>125</v>
      </c>
    </row>
    <row r="681" s="2" customFormat="1">
      <c r="A681" s="41"/>
      <c r="B681" s="42"/>
      <c r="C681" s="43"/>
      <c r="D681" s="229" t="s">
        <v>175</v>
      </c>
      <c r="E681" s="43"/>
      <c r="F681" s="230" t="s">
        <v>826</v>
      </c>
      <c r="G681" s="43"/>
      <c r="H681" s="43"/>
      <c r="I681" s="214"/>
      <c r="J681" s="43"/>
      <c r="K681" s="43"/>
      <c r="L681" s="47"/>
      <c r="M681" s="215"/>
      <c r="N681" s="216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175</v>
      </c>
      <c r="AU681" s="20" t="s">
        <v>125</v>
      </c>
    </row>
    <row r="682" s="14" customFormat="1">
      <c r="A682" s="14"/>
      <c r="B682" s="241"/>
      <c r="C682" s="242"/>
      <c r="D682" s="212" t="s">
        <v>177</v>
      </c>
      <c r="E682" s="243" t="s">
        <v>19</v>
      </c>
      <c r="F682" s="244" t="s">
        <v>827</v>
      </c>
      <c r="G682" s="242"/>
      <c r="H682" s="245">
        <v>210</v>
      </c>
      <c r="I682" s="246"/>
      <c r="J682" s="242"/>
      <c r="K682" s="242"/>
      <c r="L682" s="247"/>
      <c r="M682" s="248"/>
      <c r="N682" s="249"/>
      <c r="O682" s="249"/>
      <c r="P682" s="249"/>
      <c r="Q682" s="249"/>
      <c r="R682" s="249"/>
      <c r="S682" s="249"/>
      <c r="T682" s="25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1" t="s">
        <v>177</v>
      </c>
      <c r="AU682" s="251" t="s">
        <v>125</v>
      </c>
      <c r="AV682" s="14" t="s">
        <v>84</v>
      </c>
      <c r="AW682" s="14" t="s">
        <v>34</v>
      </c>
      <c r="AX682" s="14" t="s">
        <v>74</v>
      </c>
      <c r="AY682" s="251" t="s">
        <v>114</v>
      </c>
    </row>
    <row r="683" s="16" customFormat="1">
      <c r="A683" s="16"/>
      <c r="B683" s="263"/>
      <c r="C683" s="264"/>
      <c r="D683" s="212" t="s">
        <v>177</v>
      </c>
      <c r="E683" s="265" t="s">
        <v>19</v>
      </c>
      <c r="F683" s="266" t="s">
        <v>186</v>
      </c>
      <c r="G683" s="264"/>
      <c r="H683" s="267">
        <v>210</v>
      </c>
      <c r="I683" s="268"/>
      <c r="J683" s="264"/>
      <c r="K683" s="264"/>
      <c r="L683" s="269"/>
      <c r="M683" s="270"/>
      <c r="N683" s="271"/>
      <c r="O683" s="271"/>
      <c r="P683" s="271"/>
      <c r="Q683" s="271"/>
      <c r="R683" s="271"/>
      <c r="S683" s="271"/>
      <c r="T683" s="272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T683" s="273" t="s">
        <v>177</v>
      </c>
      <c r="AU683" s="273" t="s">
        <v>125</v>
      </c>
      <c r="AV683" s="16" t="s">
        <v>129</v>
      </c>
      <c r="AW683" s="16" t="s">
        <v>34</v>
      </c>
      <c r="AX683" s="16" t="s">
        <v>82</v>
      </c>
      <c r="AY683" s="273" t="s">
        <v>114</v>
      </c>
    </row>
    <row r="684" s="2" customFormat="1" ht="21.75" customHeight="1">
      <c r="A684" s="41"/>
      <c r="B684" s="42"/>
      <c r="C684" s="199" t="s">
        <v>828</v>
      </c>
      <c r="D684" s="199" t="s">
        <v>115</v>
      </c>
      <c r="E684" s="200" t="s">
        <v>829</v>
      </c>
      <c r="F684" s="201" t="s">
        <v>830</v>
      </c>
      <c r="G684" s="202" t="s">
        <v>246</v>
      </c>
      <c r="H684" s="203">
        <v>4</v>
      </c>
      <c r="I684" s="204"/>
      <c r="J684" s="205">
        <f>ROUND(I684*H684,2)</f>
        <v>0</v>
      </c>
      <c r="K684" s="201" t="s">
        <v>172</v>
      </c>
      <c r="L684" s="47"/>
      <c r="M684" s="206" t="s">
        <v>19</v>
      </c>
      <c r="N684" s="207" t="s">
        <v>45</v>
      </c>
      <c r="O684" s="87"/>
      <c r="P684" s="208">
        <f>O684*H684</f>
        <v>0</v>
      </c>
      <c r="Q684" s="208">
        <v>0</v>
      </c>
      <c r="R684" s="208">
        <f>Q684*H684</f>
        <v>0</v>
      </c>
      <c r="S684" s="208">
        <v>0.129</v>
      </c>
      <c r="T684" s="209">
        <f>S684*H684</f>
        <v>0.51600000000000001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0" t="s">
        <v>129</v>
      </c>
      <c r="AT684" s="210" t="s">
        <v>115</v>
      </c>
      <c r="AU684" s="210" t="s">
        <v>125</v>
      </c>
      <c r="AY684" s="20" t="s">
        <v>114</v>
      </c>
      <c r="BE684" s="211">
        <f>IF(N684="základní",J684,0)</f>
        <v>0</v>
      </c>
      <c r="BF684" s="211">
        <f>IF(N684="snížená",J684,0)</f>
        <v>0</v>
      </c>
      <c r="BG684" s="211">
        <f>IF(N684="zákl. přenesená",J684,0)</f>
        <v>0</v>
      </c>
      <c r="BH684" s="211">
        <f>IF(N684="sníž. přenesená",J684,0)</f>
        <v>0</v>
      </c>
      <c r="BI684" s="211">
        <f>IF(N684="nulová",J684,0)</f>
        <v>0</v>
      </c>
      <c r="BJ684" s="20" t="s">
        <v>82</v>
      </c>
      <c r="BK684" s="211">
        <f>ROUND(I684*H684,2)</f>
        <v>0</v>
      </c>
      <c r="BL684" s="20" t="s">
        <v>129</v>
      </c>
      <c r="BM684" s="210" t="s">
        <v>831</v>
      </c>
    </row>
    <row r="685" s="2" customFormat="1">
      <c r="A685" s="41"/>
      <c r="B685" s="42"/>
      <c r="C685" s="43"/>
      <c r="D685" s="212" t="s">
        <v>121</v>
      </c>
      <c r="E685" s="43"/>
      <c r="F685" s="213" t="s">
        <v>832</v>
      </c>
      <c r="G685" s="43"/>
      <c r="H685" s="43"/>
      <c r="I685" s="214"/>
      <c r="J685" s="43"/>
      <c r="K685" s="43"/>
      <c r="L685" s="47"/>
      <c r="M685" s="215"/>
      <c r="N685" s="216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121</v>
      </c>
      <c r="AU685" s="20" t="s">
        <v>125</v>
      </c>
    </row>
    <row r="686" s="2" customFormat="1">
      <c r="A686" s="41"/>
      <c r="B686" s="42"/>
      <c r="C686" s="43"/>
      <c r="D686" s="229" t="s">
        <v>175</v>
      </c>
      <c r="E686" s="43"/>
      <c r="F686" s="230" t="s">
        <v>833</v>
      </c>
      <c r="G686" s="43"/>
      <c r="H686" s="43"/>
      <c r="I686" s="214"/>
      <c r="J686" s="43"/>
      <c r="K686" s="43"/>
      <c r="L686" s="47"/>
      <c r="M686" s="215"/>
      <c r="N686" s="216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175</v>
      </c>
      <c r="AU686" s="20" t="s">
        <v>125</v>
      </c>
    </row>
    <row r="687" s="13" customFormat="1">
      <c r="A687" s="13"/>
      <c r="B687" s="231"/>
      <c r="C687" s="232"/>
      <c r="D687" s="212" t="s">
        <v>177</v>
      </c>
      <c r="E687" s="233" t="s">
        <v>19</v>
      </c>
      <c r="F687" s="234" t="s">
        <v>834</v>
      </c>
      <c r="G687" s="232"/>
      <c r="H687" s="233" t="s">
        <v>19</v>
      </c>
      <c r="I687" s="235"/>
      <c r="J687" s="232"/>
      <c r="K687" s="232"/>
      <c r="L687" s="236"/>
      <c r="M687" s="237"/>
      <c r="N687" s="238"/>
      <c r="O687" s="238"/>
      <c r="P687" s="238"/>
      <c r="Q687" s="238"/>
      <c r="R687" s="238"/>
      <c r="S687" s="238"/>
      <c r="T687" s="239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0" t="s">
        <v>177</v>
      </c>
      <c r="AU687" s="240" t="s">
        <v>125</v>
      </c>
      <c r="AV687" s="13" t="s">
        <v>82</v>
      </c>
      <c r="AW687" s="13" t="s">
        <v>34</v>
      </c>
      <c r="AX687" s="13" t="s">
        <v>74</v>
      </c>
      <c r="AY687" s="240" t="s">
        <v>114</v>
      </c>
    </row>
    <row r="688" s="14" customFormat="1">
      <c r="A688" s="14"/>
      <c r="B688" s="241"/>
      <c r="C688" s="242"/>
      <c r="D688" s="212" t="s">
        <v>177</v>
      </c>
      <c r="E688" s="243" t="s">
        <v>19</v>
      </c>
      <c r="F688" s="244" t="s">
        <v>835</v>
      </c>
      <c r="G688" s="242"/>
      <c r="H688" s="245">
        <v>4</v>
      </c>
      <c r="I688" s="246"/>
      <c r="J688" s="242"/>
      <c r="K688" s="242"/>
      <c r="L688" s="247"/>
      <c r="M688" s="248"/>
      <c r="N688" s="249"/>
      <c r="O688" s="249"/>
      <c r="P688" s="249"/>
      <c r="Q688" s="249"/>
      <c r="R688" s="249"/>
      <c r="S688" s="249"/>
      <c r="T688" s="250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1" t="s">
        <v>177</v>
      </c>
      <c r="AU688" s="251" t="s">
        <v>125</v>
      </c>
      <c r="AV688" s="14" t="s">
        <v>84</v>
      </c>
      <c r="AW688" s="14" t="s">
        <v>34</v>
      </c>
      <c r="AX688" s="14" t="s">
        <v>74</v>
      </c>
      <c r="AY688" s="251" t="s">
        <v>114</v>
      </c>
    </row>
    <row r="689" s="16" customFormat="1">
      <c r="A689" s="16"/>
      <c r="B689" s="263"/>
      <c r="C689" s="264"/>
      <c r="D689" s="212" t="s">
        <v>177</v>
      </c>
      <c r="E689" s="265" t="s">
        <v>19</v>
      </c>
      <c r="F689" s="266" t="s">
        <v>186</v>
      </c>
      <c r="G689" s="264"/>
      <c r="H689" s="267">
        <v>4</v>
      </c>
      <c r="I689" s="268"/>
      <c r="J689" s="264"/>
      <c r="K689" s="264"/>
      <c r="L689" s="269"/>
      <c r="M689" s="270"/>
      <c r="N689" s="271"/>
      <c r="O689" s="271"/>
      <c r="P689" s="271"/>
      <c r="Q689" s="271"/>
      <c r="R689" s="271"/>
      <c r="S689" s="271"/>
      <c r="T689" s="272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T689" s="273" t="s">
        <v>177</v>
      </c>
      <c r="AU689" s="273" t="s">
        <v>125</v>
      </c>
      <c r="AV689" s="16" t="s">
        <v>129</v>
      </c>
      <c r="AW689" s="16" t="s">
        <v>34</v>
      </c>
      <c r="AX689" s="16" t="s">
        <v>82</v>
      </c>
      <c r="AY689" s="273" t="s">
        <v>114</v>
      </c>
    </row>
    <row r="690" s="2" customFormat="1" ht="16.5" customHeight="1">
      <c r="A690" s="41"/>
      <c r="B690" s="42"/>
      <c r="C690" s="199" t="s">
        <v>836</v>
      </c>
      <c r="D690" s="199" t="s">
        <v>115</v>
      </c>
      <c r="E690" s="200" t="s">
        <v>837</v>
      </c>
      <c r="F690" s="201" t="s">
        <v>838</v>
      </c>
      <c r="G690" s="202" t="s">
        <v>171</v>
      </c>
      <c r="H690" s="203">
        <v>2598</v>
      </c>
      <c r="I690" s="204"/>
      <c r="J690" s="205">
        <f>ROUND(I690*H690,2)</f>
        <v>0</v>
      </c>
      <c r="K690" s="201" t="s">
        <v>172</v>
      </c>
      <c r="L690" s="47"/>
      <c r="M690" s="206" t="s">
        <v>19</v>
      </c>
      <c r="N690" s="207" t="s">
        <v>45</v>
      </c>
      <c r="O690" s="87"/>
      <c r="P690" s="208">
        <f>O690*H690</f>
        <v>0</v>
      </c>
      <c r="Q690" s="208">
        <v>0</v>
      </c>
      <c r="R690" s="208">
        <f>Q690*H690</f>
        <v>0</v>
      </c>
      <c r="S690" s="208">
        <v>0.02</v>
      </c>
      <c r="T690" s="209">
        <f>S690*H690</f>
        <v>51.960000000000001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10" t="s">
        <v>129</v>
      </c>
      <c r="AT690" s="210" t="s">
        <v>115</v>
      </c>
      <c r="AU690" s="210" t="s">
        <v>125</v>
      </c>
      <c r="AY690" s="20" t="s">
        <v>114</v>
      </c>
      <c r="BE690" s="211">
        <f>IF(N690="základní",J690,0)</f>
        <v>0</v>
      </c>
      <c r="BF690" s="211">
        <f>IF(N690="snížená",J690,0)</f>
        <v>0</v>
      </c>
      <c r="BG690" s="211">
        <f>IF(N690="zákl. přenesená",J690,0)</f>
        <v>0</v>
      </c>
      <c r="BH690" s="211">
        <f>IF(N690="sníž. přenesená",J690,0)</f>
        <v>0</v>
      </c>
      <c r="BI690" s="211">
        <f>IF(N690="nulová",J690,0)</f>
        <v>0</v>
      </c>
      <c r="BJ690" s="20" t="s">
        <v>82</v>
      </c>
      <c r="BK690" s="211">
        <f>ROUND(I690*H690,2)</f>
        <v>0</v>
      </c>
      <c r="BL690" s="20" t="s">
        <v>129</v>
      </c>
      <c r="BM690" s="210" t="s">
        <v>839</v>
      </c>
    </row>
    <row r="691" s="2" customFormat="1">
      <c r="A691" s="41"/>
      <c r="B691" s="42"/>
      <c r="C691" s="43"/>
      <c r="D691" s="212" t="s">
        <v>121</v>
      </c>
      <c r="E691" s="43"/>
      <c r="F691" s="213" t="s">
        <v>840</v>
      </c>
      <c r="G691" s="43"/>
      <c r="H691" s="43"/>
      <c r="I691" s="214"/>
      <c r="J691" s="43"/>
      <c r="K691" s="43"/>
      <c r="L691" s="47"/>
      <c r="M691" s="215"/>
      <c r="N691" s="216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121</v>
      </c>
      <c r="AU691" s="20" t="s">
        <v>125</v>
      </c>
    </row>
    <row r="692" s="2" customFormat="1">
      <c r="A692" s="41"/>
      <c r="B692" s="42"/>
      <c r="C692" s="43"/>
      <c r="D692" s="229" t="s">
        <v>175</v>
      </c>
      <c r="E692" s="43"/>
      <c r="F692" s="230" t="s">
        <v>841</v>
      </c>
      <c r="G692" s="43"/>
      <c r="H692" s="43"/>
      <c r="I692" s="214"/>
      <c r="J692" s="43"/>
      <c r="K692" s="43"/>
      <c r="L692" s="47"/>
      <c r="M692" s="215"/>
      <c r="N692" s="216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175</v>
      </c>
      <c r="AU692" s="20" t="s">
        <v>125</v>
      </c>
    </row>
    <row r="693" s="13" customFormat="1">
      <c r="A693" s="13"/>
      <c r="B693" s="231"/>
      <c r="C693" s="232"/>
      <c r="D693" s="212" t="s">
        <v>177</v>
      </c>
      <c r="E693" s="233" t="s">
        <v>19</v>
      </c>
      <c r="F693" s="234" t="s">
        <v>842</v>
      </c>
      <c r="G693" s="232"/>
      <c r="H693" s="233" t="s">
        <v>19</v>
      </c>
      <c r="I693" s="235"/>
      <c r="J693" s="232"/>
      <c r="K693" s="232"/>
      <c r="L693" s="236"/>
      <c r="M693" s="237"/>
      <c r="N693" s="238"/>
      <c r="O693" s="238"/>
      <c r="P693" s="238"/>
      <c r="Q693" s="238"/>
      <c r="R693" s="238"/>
      <c r="S693" s="238"/>
      <c r="T693" s="239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0" t="s">
        <v>177</v>
      </c>
      <c r="AU693" s="240" t="s">
        <v>125</v>
      </c>
      <c r="AV693" s="13" t="s">
        <v>82</v>
      </c>
      <c r="AW693" s="13" t="s">
        <v>34</v>
      </c>
      <c r="AX693" s="13" t="s">
        <v>74</v>
      </c>
      <c r="AY693" s="240" t="s">
        <v>114</v>
      </c>
    </row>
    <row r="694" s="14" customFormat="1">
      <c r="A694" s="14"/>
      <c r="B694" s="241"/>
      <c r="C694" s="242"/>
      <c r="D694" s="212" t="s">
        <v>177</v>
      </c>
      <c r="E694" s="243" t="s">
        <v>19</v>
      </c>
      <c r="F694" s="244" t="s">
        <v>671</v>
      </c>
      <c r="G694" s="242"/>
      <c r="H694" s="245">
        <v>2598</v>
      </c>
      <c r="I694" s="246"/>
      <c r="J694" s="242"/>
      <c r="K694" s="242"/>
      <c r="L694" s="247"/>
      <c r="M694" s="248"/>
      <c r="N694" s="249"/>
      <c r="O694" s="249"/>
      <c r="P694" s="249"/>
      <c r="Q694" s="249"/>
      <c r="R694" s="249"/>
      <c r="S694" s="249"/>
      <c r="T694" s="25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1" t="s">
        <v>177</v>
      </c>
      <c r="AU694" s="251" t="s">
        <v>125</v>
      </c>
      <c r="AV694" s="14" t="s">
        <v>84</v>
      </c>
      <c r="AW694" s="14" t="s">
        <v>34</v>
      </c>
      <c r="AX694" s="14" t="s">
        <v>74</v>
      </c>
      <c r="AY694" s="251" t="s">
        <v>114</v>
      </c>
    </row>
    <row r="695" s="16" customFormat="1">
      <c r="A695" s="16"/>
      <c r="B695" s="263"/>
      <c r="C695" s="264"/>
      <c r="D695" s="212" t="s">
        <v>177</v>
      </c>
      <c r="E695" s="265" t="s">
        <v>19</v>
      </c>
      <c r="F695" s="266" t="s">
        <v>186</v>
      </c>
      <c r="G695" s="264"/>
      <c r="H695" s="267">
        <v>2598</v>
      </c>
      <c r="I695" s="268"/>
      <c r="J695" s="264"/>
      <c r="K695" s="264"/>
      <c r="L695" s="269"/>
      <c r="M695" s="270"/>
      <c r="N695" s="271"/>
      <c r="O695" s="271"/>
      <c r="P695" s="271"/>
      <c r="Q695" s="271"/>
      <c r="R695" s="271"/>
      <c r="S695" s="271"/>
      <c r="T695" s="272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T695" s="273" t="s">
        <v>177</v>
      </c>
      <c r="AU695" s="273" t="s">
        <v>125</v>
      </c>
      <c r="AV695" s="16" t="s">
        <v>129</v>
      </c>
      <c r="AW695" s="16" t="s">
        <v>34</v>
      </c>
      <c r="AX695" s="16" t="s">
        <v>82</v>
      </c>
      <c r="AY695" s="273" t="s">
        <v>114</v>
      </c>
    </row>
    <row r="696" s="2" customFormat="1" ht="16.5" customHeight="1">
      <c r="A696" s="41"/>
      <c r="B696" s="42"/>
      <c r="C696" s="199" t="s">
        <v>843</v>
      </c>
      <c r="D696" s="199" t="s">
        <v>115</v>
      </c>
      <c r="E696" s="200" t="s">
        <v>844</v>
      </c>
      <c r="F696" s="201" t="s">
        <v>845</v>
      </c>
      <c r="G696" s="202" t="s">
        <v>171</v>
      </c>
      <c r="H696" s="203">
        <v>3318.3679999999999</v>
      </c>
      <c r="I696" s="204"/>
      <c r="J696" s="205">
        <f>ROUND(I696*H696,2)</f>
        <v>0</v>
      </c>
      <c r="K696" s="201" t="s">
        <v>172</v>
      </c>
      <c r="L696" s="47"/>
      <c r="M696" s="206" t="s">
        <v>19</v>
      </c>
      <c r="N696" s="207" t="s">
        <v>45</v>
      </c>
      <c r="O696" s="87"/>
      <c r="P696" s="208">
        <f>O696*H696</f>
        <v>0</v>
      </c>
      <c r="Q696" s="208">
        <v>0</v>
      </c>
      <c r="R696" s="208">
        <f>Q696*H696</f>
        <v>0</v>
      </c>
      <c r="S696" s="208">
        <v>0.02</v>
      </c>
      <c r="T696" s="209">
        <f>S696*H696</f>
        <v>66.367360000000005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10" t="s">
        <v>129</v>
      </c>
      <c r="AT696" s="210" t="s">
        <v>115</v>
      </c>
      <c r="AU696" s="210" t="s">
        <v>125</v>
      </c>
      <c r="AY696" s="20" t="s">
        <v>114</v>
      </c>
      <c r="BE696" s="211">
        <f>IF(N696="základní",J696,0)</f>
        <v>0</v>
      </c>
      <c r="BF696" s="211">
        <f>IF(N696="snížená",J696,0)</f>
        <v>0</v>
      </c>
      <c r="BG696" s="211">
        <f>IF(N696="zákl. přenesená",J696,0)</f>
        <v>0</v>
      </c>
      <c r="BH696" s="211">
        <f>IF(N696="sníž. přenesená",J696,0)</f>
        <v>0</v>
      </c>
      <c r="BI696" s="211">
        <f>IF(N696="nulová",J696,0)</f>
        <v>0</v>
      </c>
      <c r="BJ696" s="20" t="s">
        <v>82</v>
      </c>
      <c r="BK696" s="211">
        <f>ROUND(I696*H696,2)</f>
        <v>0</v>
      </c>
      <c r="BL696" s="20" t="s">
        <v>129</v>
      </c>
      <c r="BM696" s="210" t="s">
        <v>846</v>
      </c>
    </row>
    <row r="697" s="2" customFormat="1">
      <c r="A697" s="41"/>
      <c r="B697" s="42"/>
      <c r="C697" s="43"/>
      <c r="D697" s="212" t="s">
        <v>121</v>
      </c>
      <c r="E697" s="43"/>
      <c r="F697" s="213" t="s">
        <v>847</v>
      </c>
      <c r="G697" s="43"/>
      <c r="H697" s="43"/>
      <c r="I697" s="214"/>
      <c r="J697" s="43"/>
      <c r="K697" s="43"/>
      <c r="L697" s="47"/>
      <c r="M697" s="215"/>
      <c r="N697" s="216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121</v>
      </c>
      <c r="AU697" s="20" t="s">
        <v>125</v>
      </c>
    </row>
    <row r="698" s="2" customFormat="1">
      <c r="A698" s="41"/>
      <c r="B698" s="42"/>
      <c r="C698" s="43"/>
      <c r="D698" s="229" t="s">
        <v>175</v>
      </c>
      <c r="E698" s="43"/>
      <c r="F698" s="230" t="s">
        <v>848</v>
      </c>
      <c r="G698" s="43"/>
      <c r="H698" s="43"/>
      <c r="I698" s="214"/>
      <c r="J698" s="43"/>
      <c r="K698" s="43"/>
      <c r="L698" s="47"/>
      <c r="M698" s="215"/>
      <c r="N698" s="216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175</v>
      </c>
      <c r="AU698" s="20" t="s">
        <v>125</v>
      </c>
    </row>
    <row r="699" s="13" customFormat="1">
      <c r="A699" s="13"/>
      <c r="B699" s="231"/>
      <c r="C699" s="232"/>
      <c r="D699" s="212" t="s">
        <v>177</v>
      </c>
      <c r="E699" s="233" t="s">
        <v>19</v>
      </c>
      <c r="F699" s="234" t="s">
        <v>849</v>
      </c>
      <c r="G699" s="232"/>
      <c r="H699" s="233" t="s">
        <v>19</v>
      </c>
      <c r="I699" s="235"/>
      <c r="J699" s="232"/>
      <c r="K699" s="232"/>
      <c r="L699" s="236"/>
      <c r="M699" s="237"/>
      <c r="N699" s="238"/>
      <c r="O699" s="238"/>
      <c r="P699" s="238"/>
      <c r="Q699" s="238"/>
      <c r="R699" s="238"/>
      <c r="S699" s="238"/>
      <c r="T699" s="23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0" t="s">
        <v>177</v>
      </c>
      <c r="AU699" s="240" t="s">
        <v>125</v>
      </c>
      <c r="AV699" s="13" t="s">
        <v>82</v>
      </c>
      <c r="AW699" s="13" t="s">
        <v>34</v>
      </c>
      <c r="AX699" s="13" t="s">
        <v>74</v>
      </c>
      <c r="AY699" s="240" t="s">
        <v>114</v>
      </c>
    </row>
    <row r="700" s="14" customFormat="1">
      <c r="A700" s="14"/>
      <c r="B700" s="241"/>
      <c r="C700" s="242"/>
      <c r="D700" s="212" t="s">
        <v>177</v>
      </c>
      <c r="E700" s="243" t="s">
        <v>19</v>
      </c>
      <c r="F700" s="244" t="s">
        <v>671</v>
      </c>
      <c r="G700" s="242"/>
      <c r="H700" s="245">
        <v>2598</v>
      </c>
      <c r="I700" s="246"/>
      <c r="J700" s="242"/>
      <c r="K700" s="242"/>
      <c r="L700" s="247"/>
      <c r="M700" s="248"/>
      <c r="N700" s="249"/>
      <c r="O700" s="249"/>
      <c r="P700" s="249"/>
      <c r="Q700" s="249"/>
      <c r="R700" s="249"/>
      <c r="S700" s="249"/>
      <c r="T700" s="25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1" t="s">
        <v>177</v>
      </c>
      <c r="AU700" s="251" t="s">
        <v>125</v>
      </c>
      <c r="AV700" s="14" t="s">
        <v>84</v>
      </c>
      <c r="AW700" s="14" t="s">
        <v>34</v>
      </c>
      <c r="AX700" s="14" t="s">
        <v>74</v>
      </c>
      <c r="AY700" s="251" t="s">
        <v>114</v>
      </c>
    </row>
    <row r="701" s="14" customFormat="1">
      <c r="A701" s="14"/>
      <c r="B701" s="241"/>
      <c r="C701" s="242"/>
      <c r="D701" s="212" t="s">
        <v>177</v>
      </c>
      <c r="E701" s="243" t="s">
        <v>19</v>
      </c>
      <c r="F701" s="244" t="s">
        <v>635</v>
      </c>
      <c r="G701" s="242"/>
      <c r="H701" s="245">
        <v>115</v>
      </c>
      <c r="I701" s="246"/>
      <c r="J701" s="242"/>
      <c r="K701" s="242"/>
      <c r="L701" s="247"/>
      <c r="M701" s="248"/>
      <c r="N701" s="249"/>
      <c r="O701" s="249"/>
      <c r="P701" s="249"/>
      <c r="Q701" s="249"/>
      <c r="R701" s="249"/>
      <c r="S701" s="249"/>
      <c r="T701" s="25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1" t="s">
        <v>177</v>
      </c>
      <c r="AU701" s="251" t="s">
        <v>125</v>
      </c>
      <c r="AV701" s="14" t="s">
        <v>84</v>
      </c>
      <c r="AW701" s="14" t="s">
        <v>34</v>
      </c>
      <c r="AX701" s="14" t="s">
        <v>74</v>
      </c>
      <c r="AY701" s="251" t="s">
        <v>114</v>
      </c>
    </row>
    <row r="702" s="14" customFormat="1">
      <c r="A702" s="14"/>
      <c r="B702" s="241"/>
      <c r="C702" s="242"/>
      <c r="D702" s="212" t="s">
        <v>177</v>
      </c>
      <c r="E702" s="243" t="s">
        <v>19</v>
      </c>
      <c r="F702" s="244" t="s">
        <v>636</v>
      </c>
      <c r="G702" s="242"/>
      <c r="H702" s="245">
        <v>247.34999999999999</v>
      </c>
      <c r="I702" s="246"/>
      <c r="J702" s="242"/>
      <c r="K702" s="242"/>
      <c r="L702" s="247"/>
      <c r="M702" s="248"/>
      <c r="N702" s="249"/>
      <c r="O702" s="249"/>
      <c r="P702" s="249"/>
      <c r="Q702" s="249"/>
      <c r="R702" s="249"/>
      <c r="S702" s="249"/>
      <c r="T702" s="25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1" t="s">
        <v>177</v>
      </c>
      <c r="AU702" s="251" t="s">
        <v>125</v>
      </c>
      <c r="AV702" s="14" t="s">
        <v>84</v>
      </c>
      <c r="AW702" s="14" t="s">
        <v>34</v>
      </c>
      <c r="AX702" s="14" t="s">
        <v>74</v>
      </c>
      <c r="AY702" s="251" t="s">
        <v>114</v>
      </c>
    </row>
    <row r="703" s="14" customFormat="1">
      <c r="A703" s="14"/>
      <c r="B703" s="241"/>
      <c r="C703" s="242"/>
      <c r="D703" s="212" t="s">
        <v>177</v>
      </c>
      <c r="E703" s="243" t="s">
        <v>19</v>
      </c>
      <c r="F703" s="244" t="s">
        <v>850</v>
      </c>
      <c r="G703" s="242"/>
      <c r="H703" s="245">
        <v>200</v>
      </c>
      <c r="I703" s="246"/>
      <c r="J703" s="242"/>
      <c r="K703" s="242"/>
      <c r="L703" s="247"/>
      <c r="M703" s="248"/>
      <c r="N703" s="249"/>
      <c r="O703" s="249"/>
      <c r="P703" s="249"/>
      <c r="Q703" s="249"/>
      <c r="R703" s="249"/>
      <c r="S703" s="249"/>
      <c r="T703" s="25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1" t="s">
        <v>177</v>
      </c>
      <c r="AU703" s="251" t="s">
        <v>125</v>
      </c>
      <c r="AV703" s="14" t="s">
        <v>84</v>
      </c>
      <c r="AW703" s="14" t="s">
        <v>34</v>
      </c>
      <c r="AX703" s="14" t="s">
        <v>74</v>
      </c>
      <c r="AY703" s="251" t="s">
        <v>114</v>
      </c>
    </row>
    <row r="704" s="15" customFormat="1">
      <c r="A704" s="15"/>
      <c r="B704" s="252"/>
      <c r="C704" s="253"/>
      <c r="D704" s="212" t="s">
        <v>177</v>
      </c>
      <c r="E704" s="254" t="s">
        <v>19</v>
      </c>
      <c r="F704" s="255" t="s">
        <v>180</v>
      </c>
      <c r="G704" s="253"/>
      <c r="H704" s="256">
        <v>3160.3499999999999</v>
      </c>
      <c r="I704" s="257"/>
      <c r="J704" s="253"/>
      <c r="K704" s="253"/>
      <c r="L704" s="258"/>
      <c r="M704" s="259"/>
      <c r="N704" s="260"/>
      <c r="O704" s="260"/>
      <c r="P704" s="260"/>
      <c r="Q704" s="260"/>
      <c r="R704" s="260"/>
      <c r="S704" s="260"/>
      <c r="T704" s="261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2" t="s">
        <v>177</v>
      </c>
      <c r="AU704" s="262" t="s">
        <v>125</v>
      </c>
      <c r="AV704" s="15" t="s">
        <v>125</v>
      </c>
      <c r="AW704" s="15" t="s">
        <v>34</v>
      </c>
      <c r="AX704" s="15" t="s">
        <v>74</v>
      </c>
      <c r="AY704" s="262" t="s">
        <v>114</v>
      </c>
    </row>
    <row r="705" s="14" customFormat="1">
      <c r="A705" s="14"/>
      <c r="B705" s="241"/>
      <c r="C705" s="242"/>
      <c r="D705" s="212" t="s">
        <v>177</v>
      </c>
      <c r="E705" s="243" t="s">
        <v>19</v>
      </c>
      <c r="F705" s="244" t="s">
        <v>851</v>
      </c>
      <c r="G705" s="242"/>
      <c r="H705" s="245">
        <v>158.018</v>
      </c>
      <c r="I705" s="246"/>
      <c r="J705" s="242"/>
      <c r="K705" s="242"/>
      <c r="L705" s="247"/>
      <c r="M705" s="248"/>
      <c r="N705" s="249"/>
      <c r="O705" s="249"/>
      <c r="P705" s="249"/>
      <c r="Q705" s="249"/>
      <c r="R705" s="249"/>
      <c r="S705" s="249"/>
      <c r="T705" s="250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1" t="s">
        <v>177</v>
      </c>
      <c r="AU705" s="251" t="s">
        <v>125</v>
      </c>
      <c r="AV705" s="14" t="s">
        <v>84</v>
      </c>
      <c r="AW705" s="14" t="s">
        <v>34</v>
      </c>
      <c r="AX705" s="14" t="s">
        <v>74</v>
      </c>
      <c r="AY705" s="251" t="s">
        <v>114</v>
      </c>
    </row>
    <row r="706" s="15" customFormat="1">
      <c r="A706" s="15"/>
      <c r="B706" s="252"/>
      <c r="C706" s="253"/>
      <c r="D706" s="212" t="s">
        <v>177</v>
      </c>
      <c r="E706" s="254" t="s">
        <v>19</v>
      </c>
      <c r="F706" s="255" t="s">
        <v>180</v>
      </c>
      <c r="G706" s="253"/>
      <c r="H706" s="256">
        <v>158.018</v>
      </c>
      <c r="I706" s="257"/>
      <c r="J706" s="253"/>
      <c r="K706" s="253"/>
      <c r="L706" s="258"/>
      <c r="M706" s="259"/>
      <c r="N706" s="260"/>
      <c r="O706" s="260"/>
      <c r="P706" s="260"/>
      <c r="Q706" s="260"/>
      <c r="R706" s="260"/>
      <c r="S706" s="260"/>
      <c r="T706" s="261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2" t="s">
        <v>177</v>
      </c>
      <c r="AU706" s="262" t="s">
        <v>125</v>
      </c>
      <c r="AV706" s="15" t="s">
        <v>125</v>
      </c>
      <c r="AW706" s="15" t="s">
        <v>34</v>
      </c>
      <c r="AX706" s="15" t="s">
        <v>74</v>
      </c>
      <c r="AY706" s="262" t="s">
        <v>114</v>
      </c>
    </row>
    <row r="707" s="16" customFormat="1">
      <c r="A707" s="16"/>
      <c r="B707" s="263"/>
      <c r="C707" s="264"/>
      <c r="D707" s="212" t="s">
        <v>177</v>
      </c>
      <c r="E707" s="265" t="s">
        <v>19</v>
      </c>
      <c r="F707" s="266" t="s">
        <v>186</v>
      </c>
      <c r="G707" s="264"/>
      <c r="H707" s="267">
        <v>3318.3679999999999</v>
      </c>
      <c r="I707" s="268"/>
      <c r="J707" s="264"/>
      <c r="K707" s="264"/>
      <c r="L707" s="269"/>
      <c r="M707" s="270"/>
      <c r="N707" s="271"/>
      <c r="O707" s="271"/>
      <c r="P707" s="271"/>
      <c r="Q707" s="271"/>
      <c r="R707" s="271"/>
      <c r="S707" s="271"/>
      <c r="T707" s="272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T707" s="273" t="s">
        <v>177</v>
      </c>
      <c r="AU707" s="273" t="s">
        <v>125</v>
      </c>
      <c r="AV707" s="16" t="s">
        <v>129</v>
      </c>
      <c r="AW707" s="16" t="s">
        <v>34</v>
      </c>
      <c r="AX707" s="16" t="s">
        <v>82</v>
      </c>
      <c r="AY707" s="273" t="s">
        <v>114</v>
      </c>
    </row>
    <row r="708" s="11" customFormat="1" ht="20.88" customHeight="1">
      <c r="A708" s="11"/>
      <c r="B708" s="185"/>
      <c r="C708" s="186"/>
      <c r="D708" s="187" t="s">
        <v>73</v>
      </c>
      <c r="E708" s="227" t="s">
        <v>852</v>
      </c>
      <c r="F708" s="227" t="s">
        <v>853</v>
      </c>
      <c r="G708" s="186"/>
      <c r="H708" s="186"/>
      <c r="I708" s="189"/>
      <c r="J708" s="228">
        <f>BK708</f>
        <v>0</v>
      </c>
      <c r="K708" s="186"/>
      <c r="L708" s="191"/>
      <c r="M708" s="192"/>
      <c r="N708" s="193"/>
      <c r="O708" s="193"/>
      <c r="P708" s="194">
        <v>0</v>
      </c>
      <c r="Q708" s="193"/>
      <c r="R708" s="194">
        <v>0</v>
      </c>
      <c r="S708" s="193"/>
      <c r="T708" s="195">
        <v>0</v>
      </c>
      <c r="U708" s="11"/>
      <c r="V708" s="11"/>
      <c r="W708" s="11"/>
      <c r="X708" s="11"/>
      <c r="Y708" s="11"/>
      <c r="Z708" s="11"/>
      <c r="AA708" s="11"/>
      <c r="AB708" s="11"/>
      <c r="AC708" s="11"/>
      <c r="AD708" s="11"/>
      <c r="AE708" s="11"/>
      <c r="AR708" s="196" t="s">
        <v>82</v>
      </c>
      <c r="AT708" s="197" t="s">
        <v>73</v>
      </c>
      <c r="AU708" s="197" t="s">
        <v>84</v>
      </c>
      <c r="AY708" s="196" t="s">
        <v>114</v>
      </c>
      <c r="BK708" s="198">
        <v>0</v>
      </c>
    </row>
    <row r="709" s="11" customFormat="1" ht="22.8" customHeight="1">
      <c r="A709" s="11"/>
      <c r="B709" s="185"/>
      <c r="C709" s="186"/>
      <c r="D709" s="187" t="s">
        <v>73</v>
      </c>
      <c r="E709" s="227" t="s">
        <v>854</v>
      </c>
      <c r="F709" s="227" t="s">
        <v>855</v>
      </c>
      <c r="G709" s="186"/>
      <c r="H709" s="186"/>
      <c r="I709" s="189"/>
      <c r="J709" s="228">
        <f>BK709</f>
        <v>0</v>
      </c>
      <c r="K709" s="186"/>
      <c r="L709" s="191"/>
      <c r="M709" s="192"/>
      <c r="N709" s="193"/>
      <c r="O709" s="193"/>
      <c r="P709" s="194">
        <f>SUM(P710:P739)</f>
        <v>0</v>
      </c>
      <c r="Q709" s="193"/>
      <c r="R709" s="194">
        <f>SUM(R710:R739)</f>
        <v>0</v>
      </c>
      <c r="S709" s="193"/>
      <c r="T709" s="195">
        <f>SUM(T710:T739)</f>
        <v>0</v>
      </c>
      <c r="U709" s="11"/>
      <c r="V709" s="11"/>
      <c r="W709" s="11"/>
      <c r="X709" s="11"/>
      <c r="Y709" s="11"/>
      <c r="Z709" s="11"/>
      <c r="AA709" s="11"/>
      <c r="AB709" s="11"/>
      <c r="AC709" s="11"/>
      <c r="AD709" s="11"/>
      <c r="AE709" s="11"/>
      <c r="AR709" s="196" t="s">
        <v>82</v>
      </c>
      <c r="AT709" s="197" t="s">
        <v>73</v>
      </c>
      <c r="AU709" s="197" t="s">
        <v>82</v>
      </c>
      <c r="AY709" s="196" t="s">
        <v>114</v>
      </c>
      <c r="BK709" s="198">
        <f>SUM(BK710:BK739)</f>
        <v>0</v>
      </c>
    </row>
    <row r="710" s="2" customFormat="1" ht="21.75" customHeight="1">
      <c r="A710" s="41"/>
      <c r="B710" s="42"/>
      <c r="C710" s="199" t="s">
        <v>856</v>
      </c>
      <c r="D710" s="199" t="s">
        <v>115</v>
      </c>
      <c r="E710" s="200" t="s">
        <v>857</v>
      </c>
      <c r="F710" s="201" t="s">
        <v>858</v>
      </c>
      <c r="G710" s="202" t="s">
        <v>427</v>
      </c>
      <c r="H710" s="203">
        <v>243.215</v>
      </c>
      <c r="I710" s="204"/>
      <c r="J710" s="205">
        <f>ROUND(I710*H710,2)</f>
        <v>0</v>
      </c>
      <c r="K710" s="201" t="s">
        <v>172</v>
      </c>
      <c r="L710" s="47"/>
      <c r="M710" s="206" t="s">
        <v>19</v>
      </c>
      <c r="N710" s="207" t="s">
        <v>45</v>
      </c>
      <c r="O710" s="87"/>
      <c r="P710" s="208">
        <f>O710*H710</f>
        <v>0</v>
      </c>
      <c r="Q710" s="208">
        <v>0</v>
      </c>
      <c r="R710" s="208">
        <f>Q710*H710</f>
        <v>0</v>
      </c>
      <c r="S710" s="208">
        <v>0</v>
      </c>
      <c r="T710" s="209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0" t="s">
        <v>129</v>
      </c>
      <c r="AT710" s="210" t="s">
        <v>115</v>
      </c>
      <c r="AU710" s="210" t="s">
        <v>84</v>
      </c>
      <c r="AY710" s="20" t="s">
        <v>114</v>
      </c>
      <c r="BE710" s="211">
        <f>IF(N710="základní",J710,0)</f>
        <v>0</v>
      </c>
      <c r="BF710" s="211">
        <f>IF(N710="snížená",J710,0)</f>
        <v>0</v>
      </c>
      <c r="BG710" s="211">
        <f>IF(N710="zákl. přenesená",J710,0)</f>
        <v>0</v>
      </c>
      <c r="BH710" s="211">
        <f>IF(N710="sníž. přenesená",J710,0)</f>
        <v>0</v>
      </c>
      <c r="BI710" s="211">
        <f>IF(N710="nulová",J710,0)</f>
        <v>0</v>
      </c>
      <c r="BJ710" s="20" t="s">
        <v>82</v>
      </c>
      <c r="BK710" s="211">
        <f>ROUND(I710*H710,2)</f>
        <v>0</v>
      </c>
      <c r="BL710" s="20" t="s">
        <v>129</v>
      </c>
      <c r="BM710" s="210" t="s">
        <v>859</v>
      </c>
    </row>
    <row r="711" s="2" customFormat="1">
      <c r="A711" s="41"/>
      <c r="B711" s="42"/>
      <c r="C711" s="43"/>
      <c r="D711" s="212" t="s">
        <v>121</v>
      </c>
      <c r="E711" s="43"/>
      <c r="F711" s="213" t="s">
        <v>860</v>
      </c>
      <c r="G711" s="43"/>
      <c r="H711" s="43"/>
      <c r="I711" s="214"/>
      <c r="J711" s="43"/>
      <c r="K711" s="43"/>
      <c r="L711" s="47"/>
      <c r="M711" s="215"/>
      <c r="N711" s="216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121</v>
      </c>
      <c r="AU711" s="20" t="s">
        <v>84</v>
      </c>
    </row>
    <row r="712" s="2" customFormat="1">
      <c r="A712" s="41"/>
      <c r="B712" s="42"/>
      <c r="C712" s="43"/>
      <c r="D712" s="229" t="s">
        <v>175</v>
      </c>
      <c r="E712" s="43"/>
      <c r="F712" s="230" t="s">
        <v>861</v>
      </c>
      <c r="G712" s="43"/>
      <c r="H712" s="43"/>
      <c r="I712" s="214"/>
      <c r="J712" s="43"/>
      <c r="K712" s="43"/>
      <c r="L712" s="47"/>
      <c r="M712" s="215"/>
      <c r="N712" s="216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175</v>
      </c>
      <c r="AU712" s="20" t="s">
        <v>84</v>
      </c>
    </row>
    <row r="713" s="14" customFormat="1">
      <c r="A713" s="14"/>
      <c r="B713" s="241"/>
      <c r="C713" s="242"/>
      <c r="D713" s="212" t="s">
        <v>177</v>
      </c>
      <c r="E713" s="243" t="s">
        <v>19</v>
      </c>
      <c r="F713" s="244" t="s">
        <v>862</v>
      </c>
      <c r="G713" s="242"/>
      <c r="H713" s="245">
        <v>229.44499999999999</v>
      </c>
      <c r="I713" s="246"/>
      <c r="J713" s="242"/>
      <c r="K713" s="242"/>
      <c r="L713" s="247"/>
      <c r="M713" s="248"/>
      <c r="N713" s="249"/>
      <c r="O713" s="249"/>
      <c r="P713" s="249"/>
      <c r="Q713" s="249"/>
      <c r="R713" s="249"/>
      <c r="S713" s="249"/>
      <c r="T713" s="25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1" t="s">
        <v>177</v>
      </c>
      <c r="AU713" s="251" t="s">
        <v>84</v>
      </c>
      <c r="AV713" s="14" t="s">
        <v>84</v>
      </c>
      <c r="AW713" s="14" t="s">
        <v>34</v>
      </c>
      <c r="AX713" s="14" t="s">
        <v>74</v>
      </c>
      <c r="AY713" s="251" t="s">
        <v>114</v>
      </c>
    </row>
    <row r="714" s="14" customFormat="1">
      <c r="A714" s="14"/>
      <c r="B714" s="241"/>
      <c r="C714" s="242"/>
      <c r="D714" s="212" t="s">
        <v>177</v>
      </c>
      <c r="E714" s="243" t="s">
        <v>19</v>
      </c>
      <c r="F714" s="244" t="s">
        <v>863</v>
      </c>
      <c r="G714" s="242"/>
      <c r="H714" s="245">
        <v>13.77</v>
      </c>
      <c r="I714" s="246"/>
      <c r="J714" s="242"/>
      <c r="K714" s="242"/>
      <c r="L714" s="247"/>
      <c r="M714" s="248"/>
      <c r="N714" s="249"/>
      <c r="O714" s="249"/>
      <c r="P714" s="249"/>
      <c r="Q714" s="249"/>
      <c r="R714" s="249"/>
      <c r="S714" s="249"/>
      <c r="T714" s="25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1" t="s">
        <v>177</v>
      </c>
      <c r="AU714" s="251" t="s">
        <v>84</v>
      </c>
      <c r="AV714" s="14" t="s">
        <v>84</v>
      </c>
      <c r="AW714" s="14" t="s">
        <v>34</v>
      </c>
      <c r="AX714" s="14" t="s">
        <v>74</v>
      </c>
      <c r="AY714" s="251" t="s">
        <v>114</v>
      </c>
    </row>
    <row r="715" s="16" customFormat="1">
      <c r="A715" s="16"/>
      <c r="B715" s="263"/>
      <c r="C715" s="264"/>
      <c r="D715" s="212" t="s">
        <v>177</v>
      </c>
      <c r="E715" s="265" t="s">
        <v>19</v>
      </c>
      <c r="F715" s="266" t="s">
        <v>186</v>
      </c>
      <c r="G715" s="264"/>
      <c r="H715" s="267">
        <v>243.215</v>
      </c>
      <c r="I715" s="268"/>
      <c r="J715" s="264"/>
      <c r="K715" s="264"/>
      <c r="L715" s="269"/>
      <c r="M715" s="270"/>
      <c r="N715" s="271"/>
      <c r="O715" s="271"/>
      <c r="P715" s="271"/>
      <c r="Q715" s="271"/>
      <c r="R715" s="271"/>
      <c r="S715" s="271"/>
      <c r="T715" s="272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73" t="s">
        <v>177</v>
      </c>
      <c r="AU715" s="273" t="s">
        <v>84</v>
      </c>
      <c r="AV715" s="16" t="s">
        <v>129</v>
      </c>
      <c r="AW715" s="16" t="s">
        <v>34</v>
      </c>
      <c r="AX715" s="16" t="s">
        <v>82</v>
      </c>
      <c r="AY715" s="273" t="s">
        <v>114</v>
      </c>
    </row>
    <row r="716" s="2" customFormat="1" ht="16.5" customHeight="1">
      <c r="A716" s="41"/>
      <c r="B716" s="42"/>
      <c r="C716" s="199" t="s">
        <v>864</v>
      </c>
      <c r="D716" s="199" t="s">
        <v>115</v>
      </c>
      <c r="E716" s="200" t="s">
        <v>865</v>
      </c>
      <c r="F716" s="201" t="s">
        <v>866</v>
      </c>
      <c r="G716" s="202" t="s">
        <v>427</v>
      </c>
      <c r="H716" s="203">
        <v>12422.215</v>
      </c>
      <c r="I716" s="204"/>
      <c r="J716" s="205">
        <f>ROUND(I716*H716,2)</f>
        <v>0</v>
      </c>
      <c r="K716" s="201" t="s">
        <v>172</v>
      </c>
      <c r="L716" s="47"/>
      <c r="M716" s="206" t="s">
        <v>19</v>
      </c>
      <c r="N716" s="207" t="s">
        <v>45</v>
      </c>
      <c r="O716" s="87"/>
      <c r="P716" s="208">
        <f>O716*H716</f>
        <v>0</v>
      </c>
      <c r="Q716" s="208">
        <v>0</v>
      </c>
      <c r="R716" s="208">
        <f>Q716*H716</f>
        <v>0</v>
      </c>
      <c r="S716" s="208">
        <v>0</v>
      </c>
      <c r="T716" s="209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0" t="s">
        <v>129</v>
      </c>
      <c r="AT716" s="210" t="s">
        <v>115</v>
      </c>
      <c r="AU716" s="210" t="s">
        <v>84</v>
      </c>
      <c r="AY716" s="20" t="s">
        <v>114</v>
      </c>
      <c r="BE716" s="211">
        <f>IF(N716="základní",J716,0)</f>
        <v>0</v>
      </c>
      <c r="BF716" s="211">
        <f>IF(N716="snížená",J716,0)</f>
        <v>0</v>
      </c>
      <c r="BG716" s="211">
        <f>IF(N716="zákl. přenesená",J716,0)</f>
        <v>0</v>
      </c>
      <c r="BH716" s="211">
        <f>IF(N716="sníž. přenesená",J716,0)</f>
        <v>0</v>
      </c>
      <c r="BI716" s="211">
        <f>IF(N716="nulová",J716,0)</f>
        <v>0</v>
      </c>
      <c r="BJ716" s="20" t="s">
        <v>82</v>
      </c>
      <c r="BK716" s="211">
        <f>ROUND(I716*H716,2)</f>
        <v>0</v>
      </c>
      <c r="BL716" s="20" t="s">
        <v>129</v>
      </c>
      <c r="BM716" s="210" t="s">
        <v>867</v>
      </c>
    </row>
    <row r="717" s="2" customFormat="1">
      <c r="A717" s="41"/>
      <c r="B717" s="42"/>
      <c r="C717" s="43"/>
      <c r="D717" s="212" t="s">
        <v>121</v>
      </c>
      <c r="E717" s="43"/>
      <c r="F717" s="213" t="s">
        <v>868</v>
      </c>
      <c r="G717" s="43"/>
      <c r="H717" s="43"/>
      <c r="I717" s="214"/>
      <c r="J717" s="43"/>
      <c r="K717" s="43"/>
      <c r="L717" s="47"/>
      <c r="M717" s="215"/>
      <c r="N717" s="216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121</v>
      </c>
      <c r="AU717" s="20" t="s">
        <v>84</v>
      </c>
    </row>
    <row r="718" s="2" customFormat="1">
      <c r="A718" s="41"/>
      <c r="B718" s="42"/>
      <c r="C718" s="43"/>
      <c r="D718" s="229" t="s">
        <v>175</v>
      </c>
      <c r="E718" s="43"/>
      <c r="F718" s="230" t="s">
        <v>869</v>
      </c>
      <c r="G718" s="43"/>
      <c r="H718" s="43"/>
      <c r="I718" s="214"/>
      <c r="J718" s="43"/>
      <c r="K718" s="43"/>
      <c r="L718" s="47"/>
      <c r="M718" s="215"/>
      <c r="N718" s="216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175</v>
      </c>
      <c r="AU718" s="20" t="s">
        <v>84</v>
      </c>
    </row>
    <row r="719" s="14" customFormat="1">
      <c r="A719" s="14"/>
      <c r="B719" s="241"/>
      <c r="C719" s="242"/>
      <c r="D719" s="212" t="s">
        <v>177</v>
      </c>
      <c r="E719" s="243" t="s">
        <v>19</v>
      </c>
      <c r="F719" s="244" t="s">
        <v>870</v>
      </c>
      <c r="G719" s="242"/>
      <c r="H719" s="245">
        <v>12160.584999999999</v>
      </c>
      <c r="I719" s="246"/>
      <c r="J719" s="242"/>
      <c r="K719" s="242"/>
      <c r="L719" s="247"/>
      <c r="M719" s="248"/>
      <c r="N719" s="249"/>
      <c r="O719" s="249"/>
      <c r="P719" s="249"/>
      <c r="Q719" s="249"/>
      <c r="R719" s="249"/>
      <c r="S719" s="249"/>
      <c r="T719" s="25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1" t="s">
        <v>177</v>
      </c>
      <c r="AU719" s="251" t="s">
        <v>84</v>
      </c>
      <c r="AV719" s="14" t="s">
        <v>84</v>
      </c>
      <c r="AW719" s="14" t="s">
        <v>34</v>
      </c>
      <c r="AX719" s="14" t="s">
        <v>74</v>
      </c>
      <c r="AY719" s="251" t="s">
        <v>114</v>
      </c>
    </row>
    <row r="720" s="14" customFormat="1">
      <c r="A720" s="14"/>
      <c r="B720" s="241"/>
      <c r="C720" s="242"/>
      <c r="D720" s="212" t="s">
        <v>177</v>
      </c>
      <c r="E720" s="243" t="s">
        <v>19</v>
      </c>
      <c r="F720" s="244" t="s">
        <v>871</v>
      </c>
      <c r="G720" s="242"/>
      <c r="H720" s="245">
        <v>261.63</v>
      </c>
      <c r="I720" s="246"/>
      <c r="J720" s="242"/>
      <c r="K720" s="242"/>
      <c r="L720" s="247"/>
      <c r="M720" s="248"/>
      <c r="N720" s="249"/>
      <c r="O720" s="249"/>
      <c r="P720" s="249"/>
      <c r="Q720" s="249"/>
      <c r="R720" s="249"/>
      <c r="S720" s="249"/>
      <c r="T720" s="25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1" t="s">
        <v>177</v>
      </c>
      <c r="AU720" s="251" t="s">
        <v>84</v>
      </c>
      <c r="AV720" s="14" t="s">
        <v>84</v>
      </c>
      <c r="AW720" s="14" t="s">
        <v>34</v>
      </c>
      <c r="AX720" s="14" t="s">
        <v>74</v>
      </c>
      <c r="AY720" s="251" t="s">
        <v>114</v>
      </c>
    </row>
    <row r="721" s="16" customFormat="1">
      <c r="A721" s="16"/>
      <c r="B721" s="263"/>
      <c r="C721" s="264"/>
      <c r="D721" s="212" t="s">
        <v>177</v>
      </c>
      <c r="E721" s="265" t="s">
        <v>19</v>
      </c>
      <c r="F721" s="266" t="s">
        <v>186</v>
      </c>
      <c r="G721" s="264"/>
      <c r="H721" s="267">
        <v>12422.215</v>
      </c>
      <c r="I721" s="268"/>
      <c r="J721" s="264"/>
      <c r="K721" s="264"/>
      <c r="L721" s="269"/>
      <c r="M721" s="270"/>
      <c r="N721" s="271"/>
      <c r="O721" s="271"/>
      <c r="P721" s="271"/>
      <c r="Q721" s="271"/>
      <c r="R721" s="271"/>
      <c r="S721" s="271"/>
      <c r="T721" s="272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T721" s="273" t="s">
        <v>177</v>
      </c>
      <c r="AU721" s="273" t="s">
        <v>84</v>
      </c>
      <c r="AV721" s="16" t="s">
        <v>129</v>
      </c>
      <c r="AW721" s="16" t="s">
        <v>34</v>
      </c>
      <c r="AX721" s="16" t="s">
        <v>82</v>
      </c>
      <c r="AY721" s="273" t="s">
        <v>114</v>
      </c>
    </row>
    <row r="722" s="2" customFormat="1" ht="16.5" customHeight="1">
      <c r="A722" s="41"/>
      <c r="B722" s="42"/>
      <c r="C722" s="199" t="s">
        <v>704</v>
      </c>
      <c r="D722" s="199" t="s">
        <v>115</v>
      </c>
      <c r="E722" s="200" t="s">
        <v>872</v>
      </c>
      <c r="F722" s="201" t="s">
        <v>873</v>
      </c>
      <c r="G722" s="202" t="s">
        <v>427</v>
      </c>
      <c r="H722" s="203">
        <v>243.22</v>
      </c>
      <c r="I722" s="204"/>
      <c r="J722" s="205">
        <f>ROUND(I722*H722,2)</f>
        <v>0</v>
      </c>
      <c r="K722" s="201" t="s">
        <v>172</v>
      </c>
      <c r="L722" s="47"/>
      <c r="M722" s="206" t="s">
        <v>19</v>
      </c>
      <c r="N722" s="207" t="s">
        <v>45</v>
      </c>
      <c r="O722" s="87"/>
      <c r="P722" s="208">
        <f>O722*H722</f>
        <v>0</v>
      </c>
      <c r="Q722" s="208">
        <v>0</v>
      </c>
      <c r="R722" s="208">
        <f>Q722*H722</f>
        <v>0</v>
      </c>
      <c r="S722" s="208">
        <v>0</v>
      </c>
      <c r="T722" s="209">
        <f>S722*H722</f>
        <v>0</v>
      </c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R722" s="210" t="s">
        <v>129</v>
      </c>
      <c r="AT722" s="210" t="s">
        <v>115</v>
      </c>
      <c r="AU722" s="210" t="s">
        <v>84</v>
      </c>
      <c r="AY722" s="20" t="s">
        <v>114</v>
      </c>
      <c r="BE722" s="211">
        <f>IF(N722="základní",J722,0)</f>
        <v>0</v>
      </c>
      <c r="BF722" s="211">
        <f>IF(N722="snížená",J722,0)</f>
        <v>0</v>
      </c>
      <c r="BG722" s="211">
        <f>IF(N722="zákl. přenesená",J722,0)</f>
        <v>0</v>
      </c>
      <c r="BH722" s="211">
        <f>IF(N722="sníž. přenesená",J722,0)</f>
        <v>0</v>
      </c>
      <c r="BI722" s="211">
        <f>IF(N722="nulová",J722,0)</f>
        <v>0</v>
      </c>
      <c r="BJ722" s="20" t="s">
        <v>82</v>
      </c>
      <c r="BK722" s="211">
        <f>ROUND(I722*H722,2)</f>
        <v>0</v>
      </c>
      <c r="BL722" s="20" t="s">
        <v>129</v>
      </c>
      <c r="BM722" s="210" t="s">
        <v>874</v>
      </c>
    </row>
    <row r="723" s="2" customFormat="1">
      <c r="A723" s="41"/>
      <c r="B723" s="42"/>
      <c r="C723" s="43"/>
      <c r="D723" s="212" t="s">
        <v>121</v>
      </c>
      <c r="E723" s="43"/>
      <c r="F723" s="213" t="s">
        <v>875</v>
      </c>
      <c r="G723" s="43"/>
      <c r="H723" s="43"/>
      <c r="I723" s="214"/>
      <c r="J723" s="43"/>
      <c r="K723" s="43"/>
      <c r="L723" s="47"/>
      <c r="M723" s="215"/>
      <c r="N723" s="216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121</v>
      </c>
      <c r="AU723" s="20" t="s">
        <v>84</v>
      </c>
    </row>
    <row r="724" s="2" customFormat="1">
      <c r="A724" s="41"/>
      <c r="B724" s="42"/>
      <c r="C724" s="43"/>
      <c r="D724" s="229" t="s">
        <v>175</v>
      </c>
      <c r="E724" s="43"/>
      <c r="F724" s="230" t="s">
        <v>876</v>
      </c>
      <c r="G724" s="43"/>
      <c r="H724" s="43"/>
      <c r="I724" s="214"/>
      <c r="J724" s="43"/>
      <c r="K724" s="43"/>
      <c r="L724" s="47"/>
      <c r="M724" s="215"/>
      <c r="N724" s="216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T724" s="20" t="s">
        <v>175</v>
      </c>
      <c r="AU724" s="20" t="s">
        <v>84</v>
      </c>
    </row>
    <row r="725" s="2" customFormat="1" ht="16.5" customHeight="1">
      <c r="A725" s="41"/>
      <c r="B725" s="42"/>
      <c r="C725" s="199" t="s">
        <v>877</v>
      </c>
      <c r="D725" s="199" t="s">
        <v>115</v>
      </c>
      <c r="E725" s="200" t="s">
        <v>878</v>
      </c>
      <c r="F725" s="201" t="s">
        <v>879</v>
      </c>
      <c r="G725" s="202" t="s">
        <v>427</v>
      </c>
      <c r="H725" s="203">
        <v>110.572</v>
      </c>
      <c r="I725" s="204"/>
      <c r="J725" s="205">
        <f>ROUND(I725*H725,2)</f>
        <v>0</v>
      </c>
      <c r="K725" s="201" t="s">
        <v>172</v>
      </c>
      <c r="L725" s="47"/>
      <c r="M725" s="206" t="s">
        <v>19</v>
      </c>
      <c r="N725" s="207" t="s">
        <v>45</v>
      </c>
      <c r="O725" s="87"/>
      <c r="P725" s="208">
        <f>O725*H725</f>
        <v>0</v>
      </c>
      <c r="Q725" s="208">
        <v>0</v>
      </c>
      <c r="R725" s="208">
        <f>Q725*H725</f>
        <v>0</v>
      </c>
      <c r="S725" s="208">
        <v>0</v>
      </c>
      <c r="T725" s="209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0" t="s">
        <v>129</v>
      </c>
      <c r="AT725" s="210" t="s">
        <v>115</v>
      </c>
      <c r="AU725" s="210" t="s">
        <v>84</v>
      </c>
      <c r="AY725" s="20" t="s">
        <v>114</v>
      </c>
      <c r="BE725" s="211">
        <f>IF(N725="základní",J725,0)</f>
        <v>0</v>
      </c>
      <c r="BF725" s="211">
        <f>IF(N725="snížená",J725,0)</f>
        <v>0</v>
      </c>
      <c r="BG725" s="211">
        <f>IF(N725="zákl. přenesená",J725,0)</f>
        <v>0</v>
      </c>
      <c r="BH725" s="211">
        <f>IF(N725="sníž. přenesená",J725,0)</f>
        <v>0</v>
      </c>
      <c r="BI725" s="211">
        <f>IF(N725="nulová",J725,0)</f>
        <v>0</v>
      </c>
      <c r="BJ725" s="20" t="s">
        <v>82</v>
      </c>
      <c r="BK725" s="211">
        <f>ROUND(I725*H725,2)</f>
        <v>0</v>
      </c>
      <c r="BL725" s="20" t="s">
        <v>129</v>
      </c>
      <c r="BM725" s="210" t="s">
        <v>880</v>
      </c>
    </row>
    <row r="726" s="2" customFormat="1">
      <c r="A726" s="41"/>
      <c r="B726" s="42"/>
      <c r="C726" s="43"/>
      <c r="D726" s="212" t="s">
        <v>121</v>
      </c>
      <c r="E726" s="43"/>
      <c r="F726" s="213" t="s">
        <v>881</v>
      </c>
      <c r="G726" s="43"/>
      <c r="H726" s="43"/>
      <c r="I726" s="214"/>
      <c r="J726" s="43"/>
      <c r="K726" s="43"/>
      <c r="L726" s="47"/>
      <c r="M726" s="215"/>
      <c r="N726" s="216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121</v>
      </c>
      <c r="AU726" s="20" t="s">
        <v>84</v>
      </c>
    </row>
    <row r="727" s="2" customFormat="1">
      <c r="A727" s="41"/>
      <c r="B727" s="42"/>
      <c r="C727" s="43"/>
      <c r="D727" s="229" t="s">
        <v>175</v>
      </c>
      <c r="E727" s="43"/>
      <c r="F727" s="230" t="s">
        <v>882</v>
      </c>
      <c r="G727" s="43"/>
      <c r="H727" s="43"/>
      <c r="I727" s="214"/>
      <c r="J727" s="43"/>
      <c r="K727" s="43"/>
      <c r="L727" s="47"/>
      <c r="M727" s="215"/>
      <c r="N727" s="216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175</v>
      </c>
      <c r="AU727" s="20" t="s">
        <v>84</v>
      </c>
    </row>
    <row r="728" s="14" customFormat="1">
      <c r="A728" s="14"/>
      <c r="B728" s="241"/>
      <c r="C728" s="242"/>
      <c r="D728" s="212" t="s">
        <v>177</v>
      </c>
      <c r="E728" s="243" t="s">
        <v>19</v>
      </c>
      <c r="F728" s="244" t="s">
        <v>883</v>
      </c>
      <c r="G728" s="242"/>
      <c r="H728" s="245">
        <v>110.572</v>
      </c>
      <c r="I728" s="246"/>
      <c r="J728" s="242"/>
      <c r="K728" s="242"/>
      <c r="L728" s="247"/>
      <c r="M728" s="248"/>
      <c r="N728" s="249"/>
      <c r="O728" s="249"/>
      <c r="P728" s="249"/>
      <c r="Q728" s="249"/>
      <c r="R728" s="249"/>
      <c r="S728" s="249"/>
      <c r="T728" s="25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1" t="s">
        <v>177</v>
      </c>
      <c r="AU728" s="251" t="s">
        <v>84</v>
      </c>
      <c r="AV728" s="14" t="s">
        <v>84</v>
      </c>
      <c r="AW728" s="14" t="s">
        <v>34</v>
      </c>
      <c r="AX728" s="14" t="s">
        <v>74</v>
      </c>
      <c r="AY728" s="251" t="s">
        <v>114</v>
      </c>
    </row>
    <row r="729" s="16" customFormat="1">
      <c r="A729" s="16"/>
      <c r="B729" s="263"/>
      <c r="C729" s="264"/>
      <c r="D729" s="212" t="s">
        <v>177</v>
      </c>
      <c r="E729" s="265" t="s">
        <v>19</v>
      </c>
      <c r="F729" s="266" t="s">
        <v>186</v>
      </c>
      <c r="G729" s="264"/>
      <c r="H729" s="267">
        <v>110.572</v>
      </c>
      <c r="I729" s="268"/>
      <c r="J729" s="264"/>
      <c r="K729" s="264"/>
      <c r="L729" s="269"/>
      <c r="M729" s="270"/>
      <c r="N729" s="271"/>
      <c r="O729" s="271"/>
      <c r="P729" s="271"/>
      <c r="Q729" s="271"/>
      <c r="R729" s="271"/>
      <c r="S729" s="271"/>
      <c r="T729" s="272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73" t="s">
        <v>177</v>
      </c>
      <c r="AU729" s="273" t="s">
        <v>84</v>
      </c>
      <c r="AV729" s="16" t="s">
        <v>129</v>
      </c>
      <c r="AW729" s="16" t="s">
        <v>34</v>
      </c>
      <c r="AX729" s="16" t="s">
        <v>82</v>
      </c>
      <c r="AY729" s="273" t="s">
        <v>114</v>
      </c>
    </row>
    <row r="730" s="2" customFormat="1" ht="21.75" customHeight="1">
      <c r="A730" s="41"/>
      <c r="B730" s="42"/>
      <c r="C730" s="199" t="s">
        <v>762</v>
      </c>
      <c r="D730" s="199" t="s">
        <v>115</v>
      </c>
      <c r="E730" s="200" t="s">
        <v>884</v>
      </c>
      <c r="F730" s="201" t="s">
        <v>885</v>
      </c>
      <c r="G730" s="202" t="s">
        <v>427</v>
      </c>
      <c r="H730" s="203">
        <v>13.77</v>
      </c>
      <c r="I730" s="204"/>
      <c r="J730" s="205">
        <f>ROUND(I730*H730,2)</f>
        <v>0</v>
      </c>
      <c r="K730" s="201" t="s">
        <v>172</v>
      </c>
      <c r="L730" s="47"/>
      <c r="M730" s="206" t="s">
        <v>19</v>
      </c>
      <c r="N730" s="207" t="s">
        <v>45</v>
      </c>
      <c r="O730" s="87"/>
      <c r="P730" s="208">
        <f>O730*H730</f>
        <v>0</v>
      </c>
      <c r="Q730" s="208">
        <v>0</v>
      </c>
      <c r="R730" s="208">
        <f>Q730*H730</f>
        <v>0</v>
      </c>
      <c r="S730" s="208">
        <v>0</v>
      </c>
      <c r="T730" s="209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0" t="s">
        <v>129</v>
      </c>
      <c r="AT730" s="210" t="s">
        <v>115</v>
      </c>
      <c r="AU730" s="210" t="s">
        <v>84</v>
      </c>
      <c r="AY730" s="20" t="s">
        <v>114</v>
      </c>
      <c r="BE730" s="211">
        <f>IF(N730="základní",J730,0)</f>
        <v>0</v>
      </c>
      <c r="BF730" s="211">
        <f>IF(N730="snížená",J730,0)</f>
        <v>0</v>
      </c>
      <c r="BG730" s="211">
        <f>IF(N730="zákl. přenesená",J730,0)</f>
        <v>0</v>
      </c>
      <c r="BH730" s="211">
        <f>IF(N730="sníž. přenesená",J730,0)</f>
        <v>0</v>
      </c>
      <c r="BI730" s="211">
        <f>IF(N730="nulová",J730,0)</f>
        <v>0</v>
      </c>
      <c r="BJ730" s="20" t="s">
        <v>82</v>
      </c>
      <c r="BK730" s="211">
        <f>ROUND(I730*H730,2)</f>
        <v>0</v>
      </c>
      <c r="BL730" s="20" t="s">
        <v>129</v>
      </c>
      <c r="BM730" s="210" t="s">
        <v>886</v>
      </c>
    </row>
    <row r="731" s="2" customFormat="1">
      <c r="A731" s="41"/>
      <c r="B731" s="42"/>
      <c r="C731" s="43"/>
      <c r="D731" s="212" t="s">
        <v>121</v>
      </c>
      <c r="E731" s="43"/>
      <c r="F731" s="213" t="s">
        <v>887</v>
      </c>
      <c r="G731" s="43"/>
      <c r="H731" s="43"/>
      <c r="I731" s="214"/>
      <c r="J731" s="43"/>
      <c r="K731" s="43"/>
      <c r="L731" s="47"/>
      <c r="M731" s="215"/>
      <c r="N731" s="216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121</v>
      </c>
      <c r="AU731" s="20" t="s">
        <v>84</v>
      </c>
    </row>
    <row r="732" s="2" customFormat="1">
      <c r="A732" s="41"/>
      <c r="B732" s="42"/>
      <c r="C732" s="43"/>
      <c r="D732" s="229" t="s">
        <v>175</v>
      </c>
      <c r="E732" s="43"/>
      <c r="F732" s="230" t="s">
        <v>888</v>
      </c>
      <c r="G732" s="43"/>
      <c r="H732" s="43"/>
      <c r="I732" s="214"/>
      <c r="J732" s="43"/>
      <c r="K732" s="43"/>
      <c r="L732" s="47"/>
      <c r="M732" s="215"/>
      <c r="N732" s="216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175</v>
      </c>
      <c r="AU732" s="20" t="s">
        <v>84</v>
      </c>
    </row>
    <row r="733" s="14" customFormat="1">
      <c r="A733" s="14"/>
      <c r="B733" s="241"/>
      <c r="C733" s="242"/>
      <c r="D733" s="212" t="s">
        <v>177</v>
      </c>
      <c r="E733" s="243" t="s">
        <v>19</v>
      </c>
      <c r="F733" s="244" t="s">
        <v>863</v>
      </c>
      <c r="G733" s="242"/>
      <c r="H733" s="245">
        <v>13.77</v>
      </c>
      <c r="I733" s="246"/>
      <c r="J733" s="242"/>
      <c r="K733" s="242"/>
      <c r="L733" s="247"/>
      <c r="M733" s="248"/>
      <c r="N733" s="249"/>
      <c r="O733" s="249"/>
      <c r="P733" s="249"/>
      <c r="Q733" s="249"/>
      <c r="R733" s="249"/>
      <c r="S733" s="249"/>
      <c r="T733" s="25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1" t="s">
        <v>177</v>
      </c>
      <c r="AU733" s="251" t="s">
        <v>84</v>
      </c>
      <c r="AV733" s="14" t="s">
        <v>84</v>
      </c>
      <c r="AW733" s="14" t="s">
        <v>34</v>
      </c>
      <c r="AX733" s="14" t="s">
        <v>74</v>
      </c>
      <c r="AY733" s="251" t="s">
        <v>114</v>
      </c>
    </row>
    <row r="734" s="16" customFormat="1">
      <c r="A734" s="16"/>
      <c r="B734" s="263"/>
      <c r="C734" s="264"/>
      <c r="D734" s="212" t="s">
        <v>177</v>
      </c>
      <c r="E734" s="265" t="s">
        <v>19</v>
      </c>
      <c r="F734" s="266" t="s">
        <v>186</v>
      </c>
      <c r="G734" s="264"/>
      <c r="H734" s="267">
        <v>13.77</v>
      </c>
      <c r="I734" s="268"/>
      <c r="J734" s="264"/>
      <c r="K734" s="264"/>
      <c r="L734" s="269"/>
      <c r="M734" s="270"/>
      <c r="N734" s="271"/>
      <c r="O734" s="271"/>
      <c r="P734" s="271"/>
      <c r="Q734" s="271"/>
      <c r="R734" s="271"/>
      <c r="S734" s="271"/>
      <c r="T734" s="272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T734" s="273" t="s">
        <v>177</v>
      </c>
      <c r="AU734" s="273" t="s">
        <v>84</v>
      </c>
      <c r="AV734" s="16" t="s">
        <v>129</v>
      </c>
      <c r="AW734" s="16" t="s">
        <v>34</v>
      </c>
      <c r="AX734" s="16" t="s">
        <v>82</v>
      </c>
      <c r="AY734" s="273" t="s">
        <v>114</v>
      </c>
    </row>
    <row r="735" s="2" customFormat="1" ht="24.15" customHeight="1">
      <c r="A735" s="41"/>
      <c r="B735" s="42"/>
      <c r="C735" s="199" t="s">
        <v>889</v>
      </c>
      <c r="D735" s="199" t="s">
        <v>115</v>
      </c>
      <c r="E735" s="200" t="s">
        <v>890</v>
      </c>
      <c r="F735" s="201" t="s">
        <v>891</v>
      </c>
      <c r="G735" s="202" t="s">
        <v>427</v>
      </c>
      <c r="H735" s="203">
        <v>118.87300000000001</v>
      </c>
      <c r="I735" s="204"/>
      <c r="J735" s="205">
        <f>ROUND(I735*H735,2)</f>
        <v>0</v>
      </c>
      <c r="K735" s="201" t="s">
        <v>172</v>
      </c>
      <c r="L735" s="47"/>
      <c r="M735" s="206" t="s">
        <v>19</v>
      </c>
      <c r="N735" s="207" t="s">
        <v>45</v>
      </c>
      <c r="O735" s="87"/>
      <c r="P735" s="208">
        <f>O735*H735</f>
        <v>0</v>
      </c>
      <c r="Q735" s="208">
        <v>0</v>
      </c>
      <c r="R735" s="208">
        <f>Q735*H735</f>
        <v>0</v>
      </c>
      <c r="S735" s="208">
        <v>0</v>
      </c>
      <c r="T735" s="209">
        <f>S735*H735</f>
        <v>0</v>
      </c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R735" s="210" t="s">
        <v>129</v>
      </c>
      <c r="AT735" s="210" t="s">
        <v>115</v>
      </c>
      <c r="AU735" s="210" t="s">
        <v>84</v>
      </c>
      <c r="AY735" s="20" t="s">
        <v>114</v>
      </c>
      <c r="BE735" s="211">
        <f>IF(N735="základní",J735,0)</f>
        <v>0</v>
      </c>
      <c r="BF735" s="211">
        <f>IF(N735="snížená",J735,0)</f>
        <v>0</v>
      </c>
      <c r="BG735" s="211">
        <f>IF(N735="zákl. přenesená",J735,0)</f>
        <v>0</v>
      </c>
      <c r="BH735" s="211">
        <f>IF(N735="sníž. přenesená",J735,0)</f>
        <v>0</v>
      </c>
      <c r="BI735" s="211">
        <f>IF(N735="nulová",J735,0)</f>
        <v>0</v>
      </c>
      <c r="BJ735" s="20" t="s">
        <v>82</v>
      </c>
      <c r="BK735" s="211">
        <f>ROUND(I735*H735,2)</f>
        <v>0</v>
      </c>
      <c r="BL735" s="20" t="s">
        <v>129</v>
      </c>
      <c r="BM735" s="210" t="s">
        <v>892</v>
      </c>
    </row>
    <row r="736" s="2" customFormat="1">
      <c r="A736" s="41"/>
      <c r="B736" s="42"/>
      <c r="C736" s="43"/>
      <c r="D736" s="212" t="s">
        <v>121</v>
      </c>
      <c r="E736" s="43"/>
      <c r="F736" s="213" t="s">
        <v>893</v>
      </c>
      <c r="G736" s="43"/>
      <c r="H736" s="43"/>
      <c r="I736" s="214"/>
      <c r="J736" s="43"/>
      <c r="K736" s="43"/>
      <c r="L736" s="47"/>
      <c r="M736" s="215"/>
      <c r="N736" s="216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T736" s="20" t="s">
        <v>121</v>
      </c>
      <c r="AU736" s="20" t="s">
        <v>84</v>
      </c>
    </row>
    <row r="737" s="2" customFormat="1">
      <c r="A737" s="41"/>
      <c r="B737" s="42"/>
      <c r="C737" s="43"/>
      <c r="D737" s="229" t="s">
        <v>175</v>
      </c>
      <c r="E737" s="43"/>
      <c r="F737" s="230" t="s">
        <v>894</v>
      </c>
      <c r="G737" s="43"/>
      <c r="H737" s="43"/>
      <c r="I737" s="214"/>
      <c r="J737" s="43"/>
      <c r="K737" s="43"/>
      <c r="L737" s="47"/>
      <c r="M737" s="215"/>
      <c r="N737" s="216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175</v>
      </c>
      <c r="AU737" s="20" t="s">
        <v>84</v>
      </c>
    </row>
    <row r="738" s="14" customFormat="1">
      <c r="A738" s="14"/>
      <c r="B738" s="241"/>
      <c r="C738" s="242"/>
      <c r="D738" s="212" t="s">
        <v>177</v>
      </c>
      <c r="E738" s="243" t="s">
        <v>19</v>
      </c>
      <c r="F738" s="244" t="s">
        <v>895</v>
      </c>
      <c r="G738" s="242"/>
      <c r="H738" s="245">
        <v>118.87300000000001</v>
      </c>
      <c r="I738" s="246"/>
      <c r="J738" s="242"/>
      <c r="K738" s="242"/>
      <c r="L738" s="247"/>
      <c r="M738" s="248"/>
      <c r="N738" s="249"/>
      <c r="O738" s="249"/>
      <c r="P738" s="249"/>
      <c r="Q738" s="249"/>
      <c r="R738" s="249"/>
      <c r="S738" s="249"/>
      <c r="T738" s="25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1" t="s">
        <v>177</v>
      </c>
      <c r="AU738" s="251" t="s">
        <v>84</v>
      </c>
      <c r="AV738" s="14" t="s">
        <v>84</v>
      </c>
      <c r="AW738" s="14" t="s">
        <v>34</v>
      </c>
      <c r="AX738" s="14" t="s">
        <v>74</v>
      </c>
      <c r="AY738" s="251" t="s">
        <v>114</v>
      </c>
    </row>
    <row r="739" s="16" customFormat="1">
      <c r="A739" s="16"/>
      <c r="B739" s="263"/>
      <c r="C739" s="264"/>
      <c r="D739" s="212" t="s">
        <v>177</v>
      </c>
      <c r="E739" s="265" t="s">
        <v>19</v>
      </c>
      <c r="F739" s="266" t="s">
        <v>186</v>
      </c>
      <c r="G739" s="264"/>
      <c r="H739" s="267">
        <v>118.87300000000001</v>
      </c>
      <c r="I739" s="268"/>
      <c r="J739" s="264"/>
      <c r="K739" s="264"/>
      <c r="L739" s="269"/>
      <c r="M739" s="270"/>
      <c r="N739" s="271"/>
      <c r="O739" s="271"/>
      <c r="P739" s="271"/>
      <c r="Q739" s="271"/>
      <c r="R739" s="271"/>
      <c r="S739" s="271"/>
      <c r="T739" s="272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T739" s="273" t="s">
        <v>177</v>
      </c>
      <c r="AU739" s="273" t="s">
        <v>84</v>
      </c>
      <c r="AV739" s="16" t="s">
        <v>129</v>
      </c>
      <c r="AW739" s="16" t="s">
        <v>34</v>
      </c>
      <c r="AX739" s="16" t="s">
        <v>82</v>
      </c>
      <c r="AY739" s="273" t="s">
        <v>114</v>
      </c>
    </row>
    <row r="740" s="11" customFormat="1" ht="22.8" customHeight="1">
      <c r="A740" s="11"/>
      <c r="B740" s="185"/>
      <c r="C740" s="186"/>
      <c r="D740" s="187" t="s">
        <v>73</v>
      </c>
      <c r="E740" s="227" t="s">
        <v>896</v>
      </c>
      <c r="F740" s="227" t="s">
        <v>897</v>
      </c>
      <c r="G740" s="186"/>
      <c r="H740" s="186"/>
      <c r="I740" s="189"/>
      <c r="J740" s="228">
        <f>BK740</f>
        <v>0</v>
      </c>
      <c r="K740" s="186"/>
      <c r="L740" s="191"/>
      <c r="M740" s="192"/>
      <c r="N740" s="193"/>
      <c r="O740" s="193"/>
      <c r="P740" s="194">
        <f>SUM(P741:P753)</f>
        <v>0</v>
      </c>
      <c r="Q740" s="193"/>
      <c r="R740" s="194">
        <f>SUM(R741:R753)</f>
        <v>0</v>
      </c>
      <c r="S740" s="193"/>
      <c r="T740" s="195">
        <f>SUM(T741:T753)</f>
        <v>0</v>
      </c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R740" s="196" t="s">
        <v>82</v>
      </c>
      <c r="AT740" s="197" t="s">
        <v>73</v>
      </c>
      <c r="AU740" s="197" t="s">
        <v>82</v>
      </c>
      <c r="AY740" s="196" t="s">
        <v>114</v>
      </c>
      <c r="BK740" s="198">
        <f>SUM(BK741:BK753)</f>
        <v>0</v>
      </c>
    </row>
    <row r="741" s="2" customFormat="1" ht="21.75" customHeight="1">
      <c r="A741" s="41"/>
      <c r="B741" s="42"/>
      <c r="C741" s="199" t="s">
        <v>898</v>
      </c>
      <c r="D741" s="199" t="s">
        <v>115</v>
      </c>
      <c r="E741" s="200" t="s">
        <v>899</v>
      </c>
      <c r="F741" s="201" t="s">
        <v>900</v>
      </c>
      <c r="G741" s="202" t="s">
        <v>427</v>
      </c>
      <c r="H741" s="203">
        <v>892.73599999999999</v>
      </c>
      <c r="I741" s="204"/>
      <c r="J741" s="205">
        <f>ROUND(I741*H741,2)</f>
        <v>0</v>
      </c>
      <c r="K741" s="201" t="s">
        <v>172</v>
      </c>
      <c r="L741" s="47"/>
      <c r="M741" s="206" t="s">
        <v>19</v>
      </c>
      <c r="N741" s="207" t="s">
        <v>45</v>
      </c>
      <c r="O741" s="87"/>
      <c r="P741" s="208">
        <f>O741*H741</f>
        <v>0</v>
      </c>
      <c r="Q741" s="208">
        <v>0</v>
      </c>
      <c r="R741" s="208">
        <f>Q741*H741</f>
        <v>0</v>
      </c>
      <c r="S741" s="208">
        <v>0</v>
      </c>
      <c r="T741" s="209">
        <f>S741*H741</f>
        <v>0</v>
      </c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R741" s="210" t="s">
        <v>129</v>
      </c>
      <c r="AT741" s="210" t="s">
        <v>115</v>
      </c>
      <c r="AU741" s="210" t="s">
        <v>84</v>
      </c>
      <c r="AY741" s="20" t="s">
        <v>114</v>
      </c>
      <c r="BE741" s="211">
        <f>IF(N741="základní",J741,0)</f>
        <v>0</v>
      </c>
      <c r="BF741" s="211">
        <f>IF(N741="snížená",J741,0)</f>
        <v>0</v>
      </c>
      <c r="BG741" s="211">
        <f>IF(N741="zákl. přenesená",J741,0)</f>
        <v>0</v>
      </c>
      <c r="BH741" s="211">
        <f>IF(N741="sníž. přenesená",J741,0)</f>
        <v>0</v>
      </c>
      <c r="BI741" s="211">
        <f>IF(N741="nulová",J741,0)</f>
        <v>0</v>
      </c>
      <c r="BJ741" s="20" t="s">
        <v>82</v>
      </c>
      <c r="BK741" s="211">
        <f>ROUND(I741*H741,2)</f>
        <v>0</v>
      </c>
      <c r="BL741" s="20" t="s">
        <v>129</v>
      </c>
      <c r="BM741" s="210" t="s">
        <v>901</v>
      </c>
    </row>
    <row r="742" s="2" customFormat="1">
      <c r="A742" s="41"/>
      <c r="B742" s="42"/>
      <c r="C742" s="43"/>
      <c r="D742" s="212" t="s">
        <v>121</v>
      </c>
      <c r="E742" s="43"/>
      <c r="F742" s="213" t="s">
        <v>902</v>
      </c>
      <c r="G742" s="43"/>
      <c r="H742" s="43"/>
      <c r="I742" s="214"/>
      <c r="J742" s="43"/>
      <c r="K742" s="43"/>
      <c r="L742" s="47"/>
      <c r="M742" s="215"/>
      <c r="N742" s="216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121</v>
      </c>
      <c r="AU742" s="20" t="s">
        <v>84</v>
      </c>
    </row>
    <row r="743" s="2" customFormat="1">
      <c r="A743" s="41"/>
      <c r="B743" s="42"/>
      <c r="C743" s="43"/>
      <c r="D743" s="229" t="s">
        <v>175</v>
      </c>
      <c r="E743" s="43"/>
      <c r="F743" s="230" t="s">
        <v>903</v>
      </c>
      <c r="G743" s="43"/>
      <c r="H743" s="43"/>
      <c r="I743" s="214"/>
      <c r="J743" s="43"/>
      <c r="K743" s="43"/>
      <c r="L743" s="47"/>
      <c r="M743" s="215"/>
      <c r="N743" s="216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175</v>
      </c>
      <c r="AU743" s="20" t="s">
        <v>84</v>
      </c>
    </row>
    <row r="744" s="2" customFormat="1" ht="24.15" customHeight="1">
      <c r="A744" s="41"/>
      <c r="B744" s="42"/>
      <c r="C744" s="199" t="s">
        <v>852</v>
      </c>
      <c r="D744" s="199" t="s">
        <v>115</v>
      </c>
      <c r="E744" s="200" t="s">
        <v>904</v>
      </c>
      <c r="F744" s="201" t="s">
        <v>905</v>
      </c>
      <c r="G744" s="202" t="s">
        <v>281</v>
      </c>
      <c r="H744" s="203">
        <v>15.300000000000001</v>
      </c>
      <c r="I744" s="204"/>
      <c r="J744" s="205">
        <f>ROUND(I744*H744,2)</f>
        <v>0</v>
      </c>
      <c r="K744" s="201" t="s">
        <v>172</v>
      </c>
      <c r="L744" s="47"/>
      <c r="M744" s="206" t="s">
        <v>19</v>
      </c>
      <c r="N744" s="207" t="s">
        <v>45</v>
      </c>
      <c r="O744" s="87"/>
      <c r="P744" s="208">
        <f>O744*H744</f>
        <v>0</v>
      </c>
      <c r="Q744" s="208">
        <v>0</v>
      </c>
      <c r="R744" s="208">
        <f>Q744*H744</f>
        <v>0</v>
      </c>
      <c r="S744" s="208">
        <v>0</v>
      </c>
      <c r="T744" s="209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10" t="s">
        <v>129</v>
      </c>
      <c r="AT744" s="210" t="s">
        <v>115</v>
      </c>
      <c r="AU744" s="210" t="s">
        <v>84</v>
      </c>
      <c r="AY744" s="20" t="s">
        <v>114</v>
      </c>
      <c r="BE744" s="211">
        <f>IF(N744="základní",J744,0)</f>
        <v>0</v>
      </c>
      <c r="BF744" s="211">
        <f>IF(N744="snížená",J744,0)</f>
        <v>0</v>
      </c>
      <c r="BG744" s="211">
        <f>IF(N744="zákl. přenesená",J744,0)</f>
        <v>0</v>
      </c>
      <c r="BH744" s="211">
        <f>IF(N744="sníž. přenesená",J744,0)</f>
        <v>0</v>
      </c>
      <c r="BI744" s="211">
        <f>IF(N744="nulová",J744,0)</f>
        <v>0</v>
      </c>
      <c r="BJ744" s="20" t="s">
        <v>82</v>
      </c>
      <c r="BK744" s="211">
        <f>ROUND(I744*H744,2)</f>
        <v>0</v>
      </c>
      <c r="BL744" s="20" t="s">
        <v>129</v>
      </c>
      <c r="BM744" s="210" t="s">
        <v>906</v>
      </c>
    </row>
    <row r="745" s="2" customFormat="1">
      <c r="A745" s="41"/>
      <c r="B745" s="42"/>
      <c r="C745" s="43"/>
      <c r="D745" s="212" t="s">
        <v>121</v>
      </c>
      <c r="E745" s="43"/>
      <c r="F745" s="213" t="s">
        <v>907</v>
      </c>
      <c r="G745" s="43"/>
      <c r="H745" s="43"/>
      <c r="I745" s="214"/>
      <c r="J745" s="43"/>
      <c r="K745" s="43"/>
      <c r="L745" s="47"/>
      <c r="M745" s="215"/>
      <c r="N745" s="216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121</v>
      </c>
      <c r="AU745" s="20" t="s">
        <v>84</v>
      </c>
    </row>
    <row r="746" s="2" customFormat="1">
      <c r="A746" s="41"/>
      <c r="B746" s="42"/>
      <c r="C746" s="43"/>
      <c r="D746" s="229" t="s">
        <v>175</v>
      </c>
      <c r="E746" s="43"/>
      <c r="F746" s="230" t="s">
        <v>908</v>
      </c>
      <c r="G746" s="43"/>
      <c r="H746" s="43"/>
      <c r="I746" s="214"/>
      <c r="J746" s="43"/>
      <c r="K746" s="43"/>
      <c r="L746" s="47"/>
      <c r="M746" s="215"/>
      <c r="N746" s="216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175</v>
      </c>
      <c r="AU746" s="20" t="s">
        <v>84</v>
      </c>
    </row>
    <row r="747" s="14" customFormat="1">
      <c r="A747" s="14"/>
      <c r="B747" s="241"/>
      <c r="C747" s="242"/>
      <c r="D747" s="212" t="s">
        <v>177</v>
      </c>
      <c r="E747" s="243" t="s">
        <v>19</v>
      </c>
      <c r="F747" s="244" t="s">
        <v>909</v>
      </c>
      <c r="G747" s="242"/>
      <c r="H747" s="245">
        <v>15.300000000000001</v>
      </c>
      <c r="I747" s="246"/>
      <c r="J747" s="242"/>
      <c r="K747" s="242"/>
      <c r="L747" s="247"/>
      <c r="M747" s="248"/>
      <c r="N747" s="249"/>
      <c r="O747" s="249"/>
      <c r="P747" s="249"/>
      <c r="Q747" s="249"/>
      <c r="R747" s="249"/>
      <c r="S747" s="249"/>
      <c r="T747" s="25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1" t="s">
        <v>177</v>
      </c>
      <c r="AU747" s="251" t="s">
        <v>84</v>
      </c>
      <c r="AV747" s="14" t="s">
        <v>84</v>
      </c>
      <c r="AW747" s="14" t="s">
        <v>34</v>
      </c>
      <c r="AX747" s="14" t="s">
        <v>74</v>
      </c>
      <c r="AY747" s="251" t="s">
        <v>114</v>
      </c>
    </row>
    <row r="748" s="16" customFormat="1">
      <c r="A748" s="16"/>
      <c r="B748" s="263"/>
      <c r="C748" s="264"/>
      <c r="D748" s="212" t="s">
        <v>177</v>
      </c>
      <c r="E748" s="265" t="s">
        <v>19</v>
      </c>
      <c r="F748" s="266" t="s">
        <v>186</v>
      </c>
      <c r="G748" s="264"/>
      <c r="H748" s="267">
        <v>15.300000000000001</v>
      </c>
      <c r="I748" s="268"/>
      <c r="J748" s="264"/>
      <c r="K748" s="264"/>
      <c r="L748" s="269"/>
      <c r="M748" s="270"/>
      <c r="N748" s="271"/>
      <c r="O748" s="271"/>
      <c r="P748" s="271"/>
      <c r="Q748" s="271"/>
      <c r="R748" s="271"/>
      <c r="S748" s="271"/>
      <c r="T748" s="272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T748" s="273" t="s">
        <v>177</v>
      </c>
      <c r="AU748" s="273" t="s">
        <v>84</v>
      </c>
      <c r="AV748" s="16" t="s">
        <v>129</v>
      </c>
      <c r="AW748" s="16" t="s">
        <v>34</v>
      </c>
      <c r="AX748" s="16" t="s">
        <v>82</v>
      </c>
      <c r="AY748" s="273" t="s">
        <v>114</v>
      </c>
    </row>
    <row r="749" s="2" customFormat="1" ht="16.5" customHeight="1">
      <c r="A749" s="41"/>
      <c r="B749" s="42"/>
      <c r="C749" s="199" t="s">
        <v>910</v>
      </c>
      <c r="D749" s="199" t="s">
        <v>115</v>
      </c>
      <c r="E749" s="200" t="s">
        <v>911</v>
      </c>
      <c r="F749" s="201" t="s">
        <v>912</v>
      </c>
      <c r="G749" s="202" t="s">
        <v>281</v>
      </c>
      <c r="H749" s="203">
        <v>137.69999999999999</v>
      </c>
      <c r="I749" s="204"/>
      <c r="J749" s="205">
        <f>ROUND(I749*H749,2)</f>
        <v>0</v>
      </c>
      <c r="K749" s="201" t="s">
        <v>172</v>
      </c>
      <c r="L749" s="47"/>
      <c r="M749" s="206" t="s">
        <v>19</v>
      </c>
      <c r="N749" s="207" t="s">
        <v>45</v>
      </c>
      <c r="O749" s="87"/>
      <c r="P749" s="208">
        <f>O749*H749</f>
        <v>0</v>
      </c>
      <c r="Q749" s="208">
        <v>0</v>
      </c>
      <c r="R749" s="208">
        <f>Q749*H749</f>
        <v>0</v>
      </c>
      <c r="S749" s="208">
        <v>0</v>
      </c>
      <c r="T749" s="209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10" t="s">
        <v>129</v>
      </c>
      <c r="AT749" s="210" t="s">
        <v>115</v>
      </c>
      <c r="AU749" s="210" t="s">
        <v>84</v>
      </c>
      <c r="AY749" s="20" t="s">
        <v>114</v>
      </c>
      <c r="BE749" s="211">
        <f>IF(N749="základní",J749,0)</f>
        <v>0</v>
      </c>
      <c r="BF749" s="211">
        <f>IF(N749="snížená",J749,0)</f>
        <v>0</v>
      </c>
      <c r="BG749" s="211">
        <f>IF(N749="zákl. přenesená",J749,0)</f>
        <v>0</v>
      </c>
      <c r="BH749" s="211">
        <f>IF(N749="sníž. přenesená",J749,0)</f>
        <v>0</v>
      </c>
      <c r="BI749" s="211">
        <f>IF(N749="nulová",J749,0)</f>
        <v>0</v>
      </c>
      <c r="BJ749" s="20" t="s">
        <v>82</v>
      </c>
      <c r="BK749" s="211">
        <f>ROUND(I749*H749,2)</f>
        <v>0</v>
      </c>
      <c r="BL749" s="20" t="s">
        <v>129</v>
      </c>
      <c r="BM749" s="210" t="s">
        <v>913</v>
      </c>
    </row>
    <row r="750" s="2" customFormat="1">
      <c r="A750" s="41"/>
      <c r="B750" s="42"/>
      <c r="C750" s="43"/>
      <c r="D750" s="212" t="s">
        <v>121</v>
      </c>
      <c r="E750" s="43"/>
      <c r="F750" s="213" t="s">
        <v>914</v>
      </c>
      <c r="G750" s="43"/>
      <c r="H750" s="43"/>
      <c r="I750" s="214"/>
      <c r="J750" s="43"/>
      <c r="K750" s="43"/>
      <c r="L750" s="47"/>
      <c r="M750" s="215"/>
      <c r="N750" s="216"/>
      <c r="O750" s="87"/>
      <c r="P750" s="87"/>
      <c r="Q750" s="87"/>
      <c r="R750" s="87"/>
      <c r="S750" s="87"/>
      <c r="T750" s="88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T750" s="20" t="s">
        <v>121</v>
      </c>
      <c r="AU750" s="20" t="s">
        <v>84</v>
      </c>
    </row>
    <row r="751" s="2" customFormat="1">
      <c r="A751" s="41"/>
      <c r="B751" s="42"/>
      <c r="C751" s="43"/>
      <c r="D751" s="229" t="s">
        <v>175</v>
      </c>
      <c r="E751" s="43"/>
      <c r="F751" s="230" t="s">
        <v>915</v>
      </c>
      <c r="G751" s="43"/>
      <c r="H751" s="43"/>
      <c r="I751" s="214"/>
      <c r="J751" s="43"/>
      <c r="K751" s="43"/>
      <c r="L751" s="47"/>
      <c r="M751" s="215"/>
      <c r="N751" s="216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175</v>
      </c>
      <c r="AU751" s="20" t="s">
        <v>84</v>
      </c>
    </row>
    <row r="752" s="14" customFormat="1">
      <c r="A752" s="14"/>
      <c r="B752" s="241"/>
      <c r="C752" s="242"/>
      <c r="D752" s="212" t="s">
        <v>177</v>
      </c>
      <c r="E752" s="243" t="s">
        <v>19</v>
      </c>
      <c r="F752" s="244" t="s">
        <v>916</v>
      </c>
      <c r="G752" s="242"/>
      <c r="H752" s="245">
        <v>137.69999999999999</v>
      </c>
      <c r="I752" s="246"/>
      <c r="J752" s="242"/>
      <c r="K752" s="242"/>
      <c r="L752" s="247"/>
      <c r="M752" s="248"/>
      <c r="N752" s="249"/>
      <c r="O752" s="249"/>
      <c r="P752" s="249"/>
      <c r="Q752" s="249"/>
      <c r="R752" s="249"/>
      <c r="S752" s="249"/>
      <c r="T752" s="25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1" t="s">
        <v>177</v>
      </c>
      <c r="AU752" s="251" t="s">
        <v>84</v>
      </c>
      <c r="AV752" s="14" t="s">
        <v>84</v>
      </c>
      <c r="AW752" s="14" t="s">
        <v>34</v>
      </c>
      <c r="AX752" s="14" t="s">
        <v>74</v>
      </c>
      <c r="AY752" s="251" t="s">
        <v>114</v>
      </c>
    </row>
    <row r="753" s="16" customFormat="1">
      <c r="A753" s="16"/>
      <c r="B753" s="263"/>
      <c r="C753" s="264"/>
      <c r="D753" s="212" t="s">
        <v>177</v>
      </c>
      <c r="E753" s="265" t="s">
        <v>19</v>
      </c>
      <c r="F753" s="266" t="s">
        <v>186</v>
      </c>
      <c r="G753" s="264"/>
      <c r="H753" s="267">
        <v>137.69999999999999</v>
      </c>
      <c r="I753" s="268"/>
      <c r="J753" s="264"/>
      <c r="K753" s="264"/>
      <c r="L753" s="269"/>
      <c r="M753" s="285"/>
      <c r="N753" s="286"/>
      <c r="O753" s="286"/>
      <c r="P753" s="286"/>
      <c r="Q753" s="286"/>
      <c r="R753" s="286"/>
      <c r="S753" s="286"/>
      <c r="T753" s="287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73" t="s">
        <v>177</v>
      </c>
      <c r="AU753" s="273" t="s">
        <v>84</v>
      </c>
      <c r="AV753" s="16" t="s">
        <v>129</v>
      </c>
      <c r="AW753" s="16" t="s">
        <v>34</v>
      </c>
      <c r="AX753" s="16" t="s">
        <v>82</v>
      </c>
      <c r="AY753" s="273" t="s">
        <v>114</v>
      </c>
    </row>
    <row r="754" s="2" customFormat="1" ht="6.96" customHeight="1">
      <c r="A754" s="41"/>
      <c r="B754" s="62"/>
      <c r="C754" s="63"/>
      <c r="D754" s="63"/>
      <c r="E754" s="63"/>
      <c r="F754" s="63"/>
      <c r="G754" s="63"/>
      <c r="H754" s="63"/>
      <c r="I754" s="63"/>
      <c r="J754" s="63"/>
      <c r="K754" s="63"/>
      <c r="L754" s="47"/>
      <c r="M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</row>
  </sheetData>
  <sheetProtection sheet="1" autoFilter="0" formatColumns="0" formatRows="0" objects="1" scenarios="1" spinCount="100000" saltValue="HYhmj9JhR8EhzMC2EuIsyQS8wjx51JBQtu4HXEt6tHbKEmxPUns8R3rV4QcN4PhtpzHJa90qjWQHo9q/QNoueg==" hashValue="fW4UcqzSxI/LyduWR4y/4sMWeOhWLasQPS3mzg3zhLHAzYKkTguhcUa2zUWgYYBBtwL/xl4PdIWd4oLuBEddEQ==" algorithmName="SHA-512" password="CAEA"/>
  <autoFilter ref="C91:K75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2/111151103"/>
    <hyperlink ref="F111" r:id="rId2" display="https://podminky.urs.cz/item/CS_URS_2024_02/111251102"/>
    <hyperlink ref="F116" r:id="rId3" display="https://podminky.urs.cz/item/CS_URS_2024_02/112101102"/>
    <hyperlink ref="F121" r:id="rId4" display="https://podminky.urs.cz/item/CS_URS_2024_02/112151113"/>
    <hyperlink ref="F128" r:id="rId5" display="https://podminky.urs.cz/item/CS_URS_2024_02/112151114"/>
    <hyperlink ref="F135" r:id="rId6" display="https://podminky.urs.cz/item/CS_URS_2024_02/112151115"/>
    <hyperlink ref="F140" r:id="rId7" display="https://podminky.urs.cz/item/CS_URS_2024_02/112151124"/>
    <hyperlink ref="F145" r:id="rId8" display="https://podminky.urs.cz/item/CS_URS_2024_02/112251102"/>
    <hyperlink ref="F155" r:id="rId9" display="https://podminky.urs.cz/item/CS_URS_2024_02/112251103"/>
    <hyperlink ref="F160" r:id="rId10" display="https://podminky.urs.cz/item/CS_URS_2024_02/112251108"/>
    <hyperlink ref="F169" r:id="rId11" display="https://podminky.urs.cz/item/CS_URS_2024_02/121151123"/>
    <hyperlink ref="F219" r:id="rId12" display="https://podminky.urs.cz/item/CS_URS_2024_02/122252204"/>
    <hyperlink ref="F229" r:id="rId13" display="https://podminky.urs.cz/item/CS_URS_2024_02/129253101"/>
    <hyperlink ref="F239" r:id="rId14" display="https://podminky.urs.cz/item/CS_URS_2024_02/131251100"/>
    <hyperlink ref="F245" r:id="rId15" display="https://podminky.urs.cz/item/CS_URS_2024_02/132212131"/>
    <hyperlink ref="F251" r:id="rId16" display="https://podminky.urs.cz/item/CS_URS_2024_02/132251252"/>
    <hyperlink ref="F262" r:id="rId17" display="https://podminky.urs.cz/item/CS_URS_2024_02/132254104"/>
    <hyperlink ref="F269" r:id="rId18" display="https://podminky.urs.cz/item/CS_URS_2024_02/132354103"/>
    <hyperlink ref="F276" r:id="rId19" display="https://podminky.urs.cz/item/CS_URS_2024_02/151101101"/>
    <hyperlink ref="F283" r:id="rId20" display="https://podminky.urs.cz/item/CS_URS_2024_02/151101111"/>
    <hyperlink ref="F286" r:id="rId21" display="https://podminky.urs.cz/item/CS_URS_2024_02/162306112"/>
    <hyperlink ref="F293" r:id="rId22" display="https://podminky.urs.cz/item/CS_URS_2024_02/162351104"/>
    <hyperlink ref="F305" r:id="rId23" display="https://podminky.urs.cz/item/CS_URS_2024_02/162751117"/>
    <hyperlink ref="F319" r:id="rId24" display="https://podminky.urs.cz/item/CS_URS_2024_02/162751119"/>
    <hyperlink ref="F324" r:id="rId25" display="https://podminky.urs.cz/item/CS_URS_2024_02/167103101"/>
    <hyperlink ref="F330" r:id="rId26" display="https://podminky.urs.cz/item/CS_URS_2024_02/167151111"/>
    <hyperlink ref="F336" r:id="rId27" display="https://podminky.urs.cz/item/CS_URS_2024_02/171152101"/>
    <hyperlink ref="F350" r:id="rId28" display="https://podminky.urs.cz/item/CS_URS_2024_02/171201231"/>
    <hyperlink ref="F355" r:id="rId29" display="https://podminky.urs.cz/item/CS_URS_2024_02/171251201"/>
    <hyperlink ref="F364" r:id="rId30" display="https://podminky.urs.cz/item/CS_URS_2024_02/174151101"/>
    <hyperlink ref="F372" r:id="rId31" display="https://podminky.urs.cz/item/CS_URS_2024_02/174251202"/>
    <hyperlink ref="F382" r:id="rId32" display="https://podminky.urs.cz/item/CS_URS_2024_02/174251203"/>
    <hyperlink ref="F387" r:id="rId33" display="https://podminky.urs.cz/item/CS_URS_2024_02/174251207"/>
    <hyperlink ref="F392" r:id="rId34" display="https://podminky.urs.cz/item/CS_URS_2024_02/181351103"/>
    <hyperlink ref="F412" r:id="rId35" display="https://podminky.urs.cz/item/CS_URS_2024_02/181411121"/>
    <hyperlink ref="F415" r:id="rId36" display="https://podminky.urs.cz/item/CS_URS_2024_02/181411122"/>
    <hyperlink ref="F424" r:id="rId37" display="https://podminky.urs.cz/item/CS_URS_2024_02/182151111"/>
    <hyperlink ref="F431" r:id="rId38" display="https://podminky.urs.cz/item/CS_URS_2024_02/182251101"/>
    <hyperlink ref="F439" r:id="rId39" display="https://podminky.urs.cz/item/CS_URS_2024_02/182351123"/>
    <hyperlink ref="F452" r:id="rId40" display="https://podminky.urs.cz/item/CS_URS_2024_02/184818233"/>
    <hyperlink ref="F458" r:id="rId41" display="https://podminky.urs.cz/item/CS_URS_2024_02/211531111"/>
    <hyperlink ref="F465" r:id="rId42" display="https://podminky.urs.cz/item/CS_URS_2024_02/211971121"/>
    <hyperlink ref="F476" r:id="rId43" display="https://podminky.urs.cz/item/CS_URS_2024_02/212532111"/>
    <hyperlink ref="F482" r:id="rId44" display="https://podminky.urs.cz/item/CS_URS_2024_02/212755214"/>
    <hyperlink ref="F488" r:id="rId45" display="https://podminky.urs.cz/item/CS_URS_2024_02/271572211"/>
    <hyperlink ref="F494" r:id="rId46" display="https://podminky.urs.cz/item/CS_URS_2024_02/274316231"/>
    <hyperlink ref="F500" r:id="rId47" display="https://podminky.urs.cz/item/CS_URS_2024_02/274356021"/>
    <hyperlink ref="F506" r:id="rId48" display="https://podminky.urs.cz/item/CS_URS_2024_02/274356022"/>
    <hyperlink ref="F510" r:id="rId49" display="https://podminky.urs.cz/item/CS_URS_2024_02/321312112"/>
    <hyperlink ref="F517" r:id="rId50" display="https://podminky.urs.cz/item/CS_URS_2024_02/451311111"/>
    <hyperlink ref="F523" r:id="rId51" display="https://podminky.urs.cz/item/CS_URS_2024_02/451541111"/>
    <hyperlink ref="F529" r:id="rId52" display="https://podminky.urs.cz/item/CS_URS_2024_02/465511511"/>
    <hyperlink ref="F536" r:id="rId53" display="https://podminky.urs.cz/item/CS_URS_2024_02/564871111"/>
    <hyperlink ref="F542" r:id="rId54" display="https://podminky.urs.cz/item/CS_URS_2024_02/569903311"/>
    <hyperlink ref="F553" r:id="rId55" display="https://podminky.urs.cz/item/CS_URS_2024_02/573231106"/>
    <hyperlink ref="F557" r:id="rId56" display="https://podminky.urs.cz/item/CS_URS_2024_02/574391112"/>
    <hyperlink ref="F560" r:id="rId57" display="https://podminky.urs.cz/item/CS_URS_2024_02/577134111"/>
    <hyperlink ref="F568" r:id="rId58" display="https://podminky.urs.cz/item/CS_URS_2024_02/597361121"/>
    <hyperlink ref="F575" r:id="rId59" display="https://podminky.urs.cz/item/CS_URS_2024_02/899623171"/>
    <hyperlink ref="F583" r:id="rId60" display="https://podminky.urs.cz/item/CS_URS_2024_02/899643121"/>
    <hyperlink ref="F589" r:id="rId61" display="https://podminky.urs.cz/item/CS_URS_2024_02/899643122"/>
    <hyperlink ref="F594" r:id="rId62" display="https://podminky.urs.cz/item/CS_URS_2024_02/912211111"/>
    <hyperlink ref="F605" r:id="rId63" display="https://podminky.urs.cz/item/CS_URS_2024_02/916131113"/>
    <hyperlink ref="F615" r:id="rId64" display="https://podminky.urs.cz/item/CS_URS_2024_02/919441211"/>
    <hyperlink ref="F620" r:id="rId65" display="https://podminky.urs.cz/item/CS_URS_2024_02/919521120"/>
    <hyperlink ref="F630" r:id="rId66" display="https://podminky.urs.cz/item/CS_URS_2024_02/919732211"/>
    <hyperlink ref="F636" r:id="rId67" display="https://podminky.urs.cz/item/CS_URS_2024_02/935112111"/>
    <hyperlink ref="F653" r:id="rId68" display="https://podminky.urs.cz/item/CS_URS_2024_02/935113211"/>
    <hyperlink ref="F663" r:id="rId69" display="https://podminky.urs.cz/item/CS_URS_2024_02/938902122"/>
    <hyperlink ref="F669" r:id="rId70" display="https://podminky.urs.cz/item/CS_URS_2024_02/938902201"/>
    <hyperlink ref="F676" r:id="rId71" display="https://podminky.urs.cz/item/CS_URS_2024_02/938902202"/>
    <hyperlink ref="F681" r:id="rId72" display="https://podminky.urs.cz/item/CS_URS_2024_02/938902205"/>
    <hyperlink ref="F686" r:id="rId73" display="https://podminky.urs.cz/item/CS_URS_2024_02/938902422"/>
    <hyperlink ref="F692" r:id="rId74" display="https://podminky.urs.cz/item/CS_URS_2024_02/938909111"/>
    <hyperlink ref="F698" r:id="rId75" display="https://podminky.urs.cz/item/CS_URS_2024_02/938909311"/>
    <hyperlink ref="F712" r:id="rId76" display="https://podminky.urs.cz/item/CS_URS_2024_02/997002511"/>
    <hyperlink ref="F718" r:id="rId77" display="https://podminky.urs.cz/item/CS_URS_2024_02/997002519"/>
    <hyperlink ref="F724" r:id="rId78" display="https://podminky.urs.cz/item/CS_URS_2024_02/997002611"/>
    <hyperlink ref="F727" r:id="rId79" display="https://podminky.urs.cz/item/CS_URS_2024_02/997013655"/>
    <hyperlink ref="F732" r:id="rId80" display="https://podminky.urs.cz/item/CS_URS_2024_02/997013811"/>
    <hyperlink ref="F737" r:id="rId81" display="https://podminky.urs.cz/item/CS_URS_2024_02/997013871"/>
    <hyperlink ref="F743" r:id="rId82" display="https://podminky.urs.cz/item/CS_URS_2024_02/998225111"/>
    <hyperlink ref="F746" r:id="rId83" display="https://podminky.urs.cz/item/CS_URS_2024_02/998233013"/>
    <hyperlink ref="F751" r:id="rId84" display="https://podminky.urs.cz/item/CS_URS_2024_02/9982330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84</v>
      </c>
    </row>
    <row r="4" s="1" customFormat="1" ht="24.96" customHeight="1">
      <c r="B4" s="23"/>
      <c r="D4" s="133" t="s">
        <v>91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Polní cesta VC14-R v k. ú. Ostrov na Šumavě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92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23. 6. 2025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33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35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37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38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40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42</v>
      </c>
      <c r="G32" s="41"/>
      <c r="H32" s="41"/>
      <c r="I32" s="148" t="s">
        <v>41</v>
      </c>
      <c r="J32" s="148" t="s">
        <v>43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44</v>
      </c>
      <c r="E33" s="135" t="s">
        <v>45</v>
      </c>
      <c r="F33" s="150">
        <f>ROUND((SUM(BE82:BE138)),  2)</f>
        <v>0</v>
      </c>
      <c r="G33" s="41"/>
      <c r="H33" s="41"/>
      <c r="I33" s="151">
        <v>0.20999999999999999</v>
      </c>
      <c r="J33" s="150">
        <f>ROUND(((SUM(BE82:BE138))*I33),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46</v>
      </c>
      <c r="F34" s="150">
        <f>ROUND((SUM(BF82:BF138)),  2)</f>
        <v>0</v>
      </c>
      <c r="G34" s="41"/>
      <c r="H34" s="41"/>
      <c r="I34" s="151">
        <v>0.12</v>
      </c>
      <c r="J34" s="150">
        <f>ROUND(((SUM(BF82:BF138))*I34),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47</v>
      </c>
      <c r="F35" s="150">
        <f>ROUND((SUM(BG82:BG138)),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48</v>
      </c>
      <c r="F36" s="150">
        <f>ROUND((SUM(BH82:BH138)),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49</v>
      </c>
      <c r="F37" s="150">
        <f>ROUND((SUM(BI82:BI138)),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94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Polní cesta VC14-R v k. ú. Ostrov na Šumavě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Napojení sousední k.ú. Šafléřov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23. 6. 2025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Obec Malšín</v>
      </c>
      <c r="G54" s="43"/>
      <c r="H54" s="43"/>
      <c r="I54" s="35" t="s">
        <v>31</v>
      </c>
      <c r="J54" s="39" t="str">
        <f>E21</f>
        <v>Ing. Jan Dudík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Ing. Kateřina Votavová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95</v>
      </c>
      <c r="D57" s="165"/>
      <c r="E57" s="165"/>
      <c r="F57" s="165"/>
      <c r="G57" s="165"/>
      <c r="H57" s="165"/>
      <c r="I57" s="165"/>
      <c r="J57" s="166" t="s">
        <v>96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72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97</v>
      </c>
    </row>
    <row r="60" s="9" customFormat="1" ht="24.96" customHeight="1">
      <c r="A60" s="9"/>
      <c r="B60" s="168"/>
      <c r="C60" s="169"/>
      <c r="D60" s="170" t="s">
        <v>153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154</v>
      </c>
      <c r="E61" s="224"/>
      <c r="F61" s="224"/>
      <c r="G61" s="224"/>
      <c r="H61" s="224"/>
      <c r="I61" s="224"/>
      <c r="J61" s="225">
        <f>J84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158</v>
      </c>
      <c r="E62" s="224"/>
      <c r="F62" s="224"/>
      <c r="G62" s="224"/>
      <c r="H62" s="224"/>
      <c r="I62" s="224"/>
      <c r="J62" s="225">
        <f>J128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99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Polní cesta VC14-R v k. ú. Ostrov na Šumavě</v>
      </c>
      <c r="F72" s="35"/>
      <c r="G72" s="35"/>
      <c r="H72" s="35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92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SO 02 - Napojení sousední k.ú. Šafléřov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23. 6. 2025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E15</f>
        <v>Obec Malšín</v>
      </c>
      <c r="G78" s="43"/>
      <c r="H78" s="43"/>
      <c r="I78" s="35" t="s">
        <v>31</v>
      </c>
      <c r="J78" s="39" t="str">
        <f>E21</f>
        <v>Ing. Jan Dudík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35</v>
      </c>
      <c r="J79" s="39" t="str">
        <f>E24</f>
        <v>Ing. Kateřina Votavová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0" customFormat="1" ht="29.28" customHeight="1">
      <c r="A81" s="174"/>
      <c r="B81" s="175"/>
      <c r="C81" s="176" t="s">
        <v>100</v>
      </c>
      <c r="D81" s="177" t="s">
        <v>59</v>
      </c>
      <c r="E81" s="177" t="s">
        <v>55</v>
      </c>
      <c r="F81" s="177" t="s">
        <v>56</v>
      </c>
      <c r="G81" s="177" t="s">
        <v>101</v>
      </c>
      <c r="H81" s="177" t="s">
        <v>102</v>
      </c>
      <c r="I81" s="177" t="s">
        <v>103</v>
      </c>
      <c r="J81" s="177" t="s">
        <v>96</v>
      </c>
      <c r="K81" s="178" t="s">
        <v>104</v>
      </c>
      <c r="L81" s="179"/>
      <c r="M81" s="95" t="s">
        <v>19</v>
      </c>
      <c r="N81" s="96" t="s">
        <v>44</v>
      </c>
      <c r="O81" s="96" t="s">
        <v>105</v>
      </c>
      <c r="P81" s="96" t="s">
        <v>106</v>
      </c>
      <c r="Q81" s="96" t="s">
        <v>107</v>
      </c>
      <c r="R81" s="96" t="s">
        <v>108</v>
      </c>
      <c r="S81" s="96" t="s">
        <v>109</v>
      </c>
      <c r="T81" s="97" t="s">
        <v>110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41"/>
      <c r="B82" s="42"/>
      <c r="C82" s="102" t="s">
        <v>111</v>
      </c>
      <c r="D82" s="43"/>
      <c r="E82" s="43"/>
      <c r="F82" s="43"/>
      <c r="G82" s="43"/>
      <c r="H82" s="43"/>
      <c r="I82" s="43"/>
      <c r="J82" s="180">
        <f>BK82</f>
        <v>0</v>
      </c>
      <c r="K82" s="43"/>
      <c r="L82" s="47"/>
      <c r="M82" s="98"/>
      <c r="N82" s="181"/>
      <c r="O82" s="99"/>
      <c r="P82" s="182">
        <f>P83</f>
        <v>0</v>
      </c>
      <c r="Q82" s="99"/>
      <c r="R82" s="182">
        <f>R83</f>
        <v>0</v>
      </c>
      <c r="S82" s="99"/>
      <c r="T82" s="183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73</v>
      </c>
      <c r="AU82" s="20" t="s">
        <v>97</v>
      </c>
      <c r="BK82" s="184">
        <f>BK83</f>
        <v>0</v>
      </c>
    </row>
    <row r="83" s="11" customFormat="1" ht="25.92" customHeight="1">
      <c r="A83" s="11"/>
      <c r="B83" s="185"/>
      <c r="C83" s="186"/>
      <c r="D83" s="187" t="s">
        <v>73</v>
      </c>
      <c r="E83" s="188" t="s">
        <v>166</v>
      </c>
      <c r="F83" s="188" t="s">
        <v>167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P84+P128</f>
        <v>0</v>
      </c>
      <c r="Q83" s="193"/>
      <c r="R83" s="194">
        <f>R84+R128</f>
        <v>0</v>
      </c>
      <c r="S83" s="193"/>
      <c r="T83" s="195">
        <f>T84+T128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6" t="s">
        <v>82</v>
      </c>
      <c r="AT83" s="197" t="s">
        <v>73</v>
      </c>
      <c r="AU83" s="197" t="s">
        <v>74</v>
      </c>
      <c r="AY83" s="196" t="s">
        <v>114</v>
      </c>
      <c r="BK83" s="198">
        <f>BK84+BK128</f>
        <v>0</v>
      </c>
    </row>
    <row r="84" s="11" customFormat="1" ht="22.8" customHeight="1">
      <c r="A84" s="11"/>
      <c r="B84" s="185"/>
      <c r="C84" s="186"/>
      <c r="D84" s="187" t="s">
        <v>73</v>
      </c>
      <c r="E84" s="227" t="s">
        <v>82</v>
      </c>
      <c r="F84" s="227" t="s">
        <v>168</v>
      </c>
      <c r="G84" s="186"/>
      <c r="H84" s="186"/>
      <c r="I84" s="189"/>
      <c r="J84" s="228">
        <f>BK84</f>
        <v>0</v>
      </c>
      <c r="K84" s="186"/>
      <c r="L84" s="191"/>
      <c r="M84" s="192"/>
      <c r="N84" s="193"/>
      <c r="O84" s="193"/>
      <c r="P84" s="194">
        <f>SUM(P85:P127)</f>
        <v>0</v>
      </c>
      <c r="Q84" s="193"/>
      <c r="R84" s="194">
        <f>SUM(R85:R127)</f>
        <v>0</v>
      </c>
      <c r="S84" s="193"/>
      <c r="T84" s="195">
        <f>SUM(T85:T127)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6" t="s">
        <v>82</v>
      </c>
      <c r="AT84" s="197" t="s">
        <v>73</v>
      </c>
      <c r="AU84" s="197" t="s">
        <v>82</v>
      </c>
      <c r="AY84" s="196" t="s">
        <v>114</v>
      </c>
      <c r="BK84" s="198">
        <f>SUM(BK85:BK127)</f>
        <v>0</v>
      </c>
    </row>
    <row r="85" s="2" customFormat="1" ht="21.75" customHeight="1">
      <c r="A85" s="41"/>
      <c r="B85" s="42"/>
      <c r="C85" s="199" t="s">
        <v>82</v>
      </c>
      <c r="D85" s="199" t="s">
        <v>115</v>
      </c>
      <c r="E85" s="200" t="s">
        <v>918</v>
      </c>
      <c r="F85" s="201" t="s">
        <v>919</v>
      </c>
      <c r="G85" s="202" t="s">
        <v>171</v>
      </c>
      <c r="H85" s="203">
        <v>2.3999999999999999</v>
      </c>
      <c r="I85" s="204"/>
      <c r="J85" s="205">
        <f>ROUND(I85*H85,2)</f>
        <v>0</v>
      </c>
      <c r="K85" s="201" t="s">
        <v>172</v>
      </c>
      <c r="L85" s="47"/>
      <c r="M85" s="206" t="s">
        <v>19</v>
      </c>
      <c r="N85" s="207" t="s">
        <v>45</v>
      </c>
      <c r="O85" s="87"/>
      <c r="P85" s="208">
        <f>O85*H85</f>
        <v>0</v>
      </c>
      <c r="Q85" s="208">
        <v>0</v>
      </c>
      <c r="R85" s="208">
        <f>Q85*H85</f>
        <v>0</v>
      </c>
      <c r="S85" s="208">
        <v>0</v>
      </c>
      <c r="T85" s="209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0" t="s">
        <v>129</v>
      </c>
      <c r="AT85" s="210" t="s">
        <v>115</v>
      </c>
      <c r="AU85" s="210" t="s">
        <v>84</v>
      </c>
      <c r="AY85" s="20" t="s">
        <v>114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0" t="s">
        <v>82</v>
      </c>
      <c r="BK85" s="211">
        <f>ROUND(I85*H85,2)</f>
        <v>0</v>
      </c>
      <c r="BL85" s="20" t="s">
        <v>129</v>
      </c>
      <c r="BM85" s="210" t="s">
        <v>920</v>
      </c>
    </row>
    <row r="86" s="2" customFormat="1">
      <c r="A86" s="41"/>
      <c r="B86" s="42"/>
      <c r="C86" s="43"/>
      <c r="D86" s="212" t="s">
        <v>121</v>
      </c>
      <c r="E86" s="43"/>
      <c r="F86" s="213" t="s">
        <v>921</v>
      </c>
      <c r="G86" s="43"/>
      <c r="H86" s="43"/>
      <c r="I86" s="214"/>
      <c r="J86" s="43"/>
      <c r="K86" s="43"/>
      <c r="L86" s="47"/>
      <c r="M86" s="215"/>
      <c r="N86" s="216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121</v>
      </c>
      <c r="AU86" s="20" t="s">
        <v>84</v>
      </c>
    </row>
    <row r="87" s="2" customFormat="1">
      <c r="A87" s="41"/>
      <c r="B87" s="42"/>
      <c r="C87" s="43"/>
      <c r="D87" s="229" t="s">
        <v>175</v>
      </c>
      <c r="E87" s="43"/>
      <c r="F87" s="230" t="s">
        <v>922</v>
      </c>
      <c r="G87" s="43"/>
      <c r="H87" s="43"/>
      <c r="I87" s="214"/>
      <c r="J87" s="43"/>
      <c r="K87" s="43"/>
      <c r="L87" s="47"/>
      <c r="M87" s="215"/>
      <c r="N87" s="216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175</v>
      </c>
      <c r="AU87" s="20" t="s">
        <v>84</v>
      </c>
    </row>
    <row r="88" s="14" customFormat="1">
      <c r="A88" s="14"/>
      <c r="B88" s="241"/>
      <c r="C88" s="242"/>
      <c r="D88" s="212" t="s">
        <v>177</v>
      </c>
      <c r="E88" s="243" t="s">
        <v>19</v>
      </c>
      <c r="F88" s="244" t="s">
        <v>923</v>
      </c>
      <c r="G88" s="242"/>
      <c r="H88" s="245">
        <v>2.3999999999999999</v>
      </c>
      <c r="I88" s="246"/>
      <c r="J88" s="242"/>
      <c r="K88" s="242"/>
      <c r="L88" s="247"/>
      <c r="M88" s="248"/>
      <c r="N88" s="249"/>
      <c r="O88" s="249"/>
      <c r="P88" s="249"/>
      <c r="Q88" s="249"/>
      <c r="R88" s="249"/>
      <c r="S88" s="249"/>
      <c r="T88" s="250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1" t="s">
        <v>177</v>
      </c>
      <c r="AU88" s="251" t="s">
        <v>84</v>
      </c>
      <c r="AV88" s="14" t="s">
        <v>84</v>
      </c>
      <c r="AW88" s="14" t="s">
        <v>34</v>
      </c>
      <c r="AX88" s="14" t="s">
        <v>74</v>
      </c>
      <c r="AY88" s="251" t="s">
        <v>114</v>
      </c>
    </row>
    <row r="89" s="16" customFormat="1">
      <c r="A89" s="16"/>
      <c r="B89" s="263"/>
      <c r="C89" s="264"/>
      <c r="D89" s="212" t="s">
        <v>177</v>
      </c>
      <c r="E89" s="265" t="s">
        <v>19</v>
      </c>
      <c r="F89" s="266" t="s">
        <v>186</v>
      </c>
      <c r="G89" s="264"/>
      <c r="H89" s="267">
        <v>2.3999999999999999</v>
      </c>
      <c r="I89" s="268"/>
      <c r="J89" s="264"/>
      <c r="K89" s="264"/>
      <c r="L89" s="269"/>
      <c r="M89" s="270"/>
      <c r="N89" s="271"/>
      <c r="O89" s="271"/>
      <c r="P89" s="271"/>
      <c r="Q89" s="271"/>
      <c r="R89" s="271"/>
      <c r="S89" s="271"/>
      <c r="T89" s="272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T89" s="273" t="s">
        <v>177</v>
      </c>
      <c r="AU89" s="273" t="s">
        <v>84</v>
      </c>
      <c r="AV89" s="16" t="s">
        <v>129</v>
      </c>
      <c r="AW89" s="16" t="s">
        <v>34</v>
      </c>
      <c r="AX89" s="16" t="s">
        <v>82</v>
      </c>
      <c r="AY89" s="273" t="s">
        <v>114</v>
      </c>
    </row>
    <row r="90" s="2" customFormat="1" ht="16.5" customHeight="1">
      <c r="A90" s="41"/>
      <c r="B90" s="42"/>
      <c r="C90" s="199" t="s">
        <v>84</v>
      </c>
      <c r="D90" s="199" t="s">
        <v>115</v>
      </c>
      <c r="E90" s="200" t="s">
        <v>924</v>
      </c>
      <c r="F90" s="201" t="s">
        <v>925</v>
      </c>
      <c r="G90" s="202" t="s">
        <v>171</v>
      </c>
      <c r="H90" s="203">
        <v>5.4000000000000004</v>
      </c>
      <c r="I90" s="204"/>
      <c r="J90" s="205">
        <f>ROUND(I90*H90,2)</f>
        <v>0</v>
      </c>
      <c r="K90" s="201" t="s">
        <v>172</v>
      </c>
      <c r="L90" s="47"/>
      <c r="M90" s="206" t="s">
        <v>19</v>
      </c>
      <c r="N90" s="207" t="s">
        <v>45</v>
      </c>
      <c r="O90" s="8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0" t="s">
        <v>129</v>
      </c>
      <c r="AT90" s="210" t="s">
        <v>115</v>
      </c>
      <c r="AU90" s="210" t="s">
        <v>84</v>
      </c>
      <c r="AY90" s="20" t="s">
        <v>114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20" t="s">
        <v>82</v>
      </c>
      <c r="BK90" s="211">
        <f>ROUND(I90*H90,2)</f>
        <v>0</v>
      </c>
      <c r="BL90" s="20" t="s">
        <v>129</v>
      </c>
      <c r="BM90" s="210" t="s">
        <v>926</v>
      </c>
    </row>
    <row r="91" s="2" customFormat="1">
      <c r="A91" s="41"/>
      <c r="B91" s="42"/>
      <c r="C91" s="43"/>
      <c r="D91" s="212" t="s">
        <v>121</v>
      </c>
      <c r="E91" s="43"/>
      <c r="F91" s="213" t="s">
        <v>927</v>
      </c>
      <c r="G91" s="43"/>
      <c r="H91" s="43"/>
      <c r="I91" s="214"/>
      <c r="J91" s="43"/>
      <c r="K91" s="43"/>
      <c r="L91" s="47"/>
      <c r="M91" s="215"/>
      <c r="N91" s="21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121</v>
      </c>
      <c r="AU91" s="20" t="s">
        <v>84</v>
      </c>
    </row>
    <row r="92" s="2" customFormat="1">
      <c r="A92" s="41"/>
      <c r="B92" s="42"/>
      <c r="C92" s="43"/>
      <c r="D92" s="229" t="s">
        <v>175</v>
      </c>
      <c r="E92" s="43"/>
      <c r="F92" s="230" t="s">
        <v>928</v>
      </c>
      <c r="G92" s="43"/>
      <c r="H92" s="43"/>
      <c r="I92" s="214"/>
      <c r="J92" s="43"/>
      <c r="K92" s="43"/>
      <c r="L92" s="47"/>
      <c r="M92" s="215"/>
      <c r="N92" s="21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175</v>
      </c>
      <c r="AU92" s="20" t="s">
        <v>84</v>
      </c>
    </row>
    <row r="93" s="14" customFormat="1">
      <c r="A93" s="14"/>
      <c r="B93" s="241"/>
      <c r="C93" s="242"/>
      <c r="D93" s="212" t="s">
        <v>177</v>
      </c>
      <c r="E93" s="243" t="s">
        <v>19</v>
      </c>
      <c r="F93" s="244" t="s">
        <v>929</v>
      </c>
      <c r="G93" s="242"/>
      <c r="H93" s="245">
        <v>5.4000000000000004</v>
      </c>
      <c r="I93" s="246"/>
      <c r="J93" s="242"/>
      <c r="K93" s="242"/>
      <c r="L93" s="247"/>
      <c r="M93" s="248"/>
      <c r="N93" s="249"/>
      <c r="O93" s="249"/>
      <c r="P93" s="249"/>
      <c r="Q93" s="249"/>
      <c r="R93" s="249"/>
      <c r="S93" s="249"/>
      <c r="T93" s="25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1" t="s">
        <v>177</v>
      </c>
      <c r="AU93" s="251" t="s">
        <v>84</v>
      </c>
      <c r="AV93" s="14" t="s">
        <v>84</v>
      </c>
      <c r="AW93" s="14" t="s">
        <v>34</v>
      </c>
      <c r="AX93" s="14" t="s">
        <v>74</v>
      </c>
      <c r="AY93" s="251" t="s">
        <v>114</v>
      </c>
    </row>
    <row r="94" s="16" customFormat="1">
      <c r="A94" s="16"/>
      <c r="B94" s="263"/>
      <c r="C94" s="264"/>
      <c r="D94" s="212" t="s">
        <v>177</v>
      </c>
      <c r="E94" s="265" t="s">
        <v>19</v>
      </c>
      <c r="F94" s="266" t="s">
        <v>186</v>
      </c>
      <c r="G94" s="264"/>
      <c r="H94" s="267">
        <v>5.4000000000000004</v>
      </c>
      <c r="I94" s="268"/>
      <c r="J94" s="264"/>
      <c r="K94" s="264"/>
      <c r="L94" s="269"/>
      <c r="M94" s="270"/>
      <c r="N94" s="271"/>
      <c r="O94" s="271"/>
      <c r="P94" s="271"/>
      <c r="Q94" s="271"/>
      <c r="R94" s="271"/>
      <c r="S94" s="271"/>
      <c r="T94" s="272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73" t="s">
        <v>177</v>
      </c>
      <c r="AU94" s="273" t="s">
        <v>84</v>
      </c>
      <c r="AV94" s="16" t="s">
        <v>129</v>
      </c>
      <c r="AW94" s="16" t="s">
        <v>34</v>
      </c>
      <c r="AX94" s="16" t="s">
        <v>82</v>
      </c>
      <c r="AY94" s="273" t="s">
        <v>114</v>
      </c>
    </row>
    <row r="95" s="2" customFormat="1" ht="21.75" customHeight="1">
      <c r="A95" s="41"/>
      <c r="B95" s="42"/>
      <c r="C95" s="199" t="s">
        <v>125</v>
      </c>
      <c r="D95" s="199" t="s">
        <v>115</v>
      </c>
      <c r="E95" s="200" t="s">
        <v>930</v>
      </c>
      <c r="F95" s="201" t="s">
        <v>931</v>
      </c>
      <c r="G95" s="202" t="s">
        <v>281</v>
      </c>
      <c r="H95" s="203">
        <v>7.2000000000000002</v>
      </c>
      <c r="I95" s="204"/>
      <c r="J95" s="205">
        <f>ROUND(I95*H95,2)</f>
        <v>0</v>
      </c>
      <c r="K95" s="201" t="s">
        <v>172</v>
      </c>
      <c r="L95" s="47"/>
      <c r="M95" s="206" t="s">
        <v>19</v>
      </c>
      <c r="N95" s="207" t="s">
        <v>45</v>
      </c>
      <c r="O95" s="87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0" t="s">
        <v>129</v>
      </c>
      <c r="AT95" s="210" t="s">
        <v>115</v>
      </c>
      <c r="AU95" s="210" t="s">
        <v>84</v>
      </c>
      <c r="AY95" s="20" t="s">
        <v>114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0" t="s">
        <v>82</v>
      </c>
      <c r="BK95" s="211">
        <f>ROUND(I95*H95,2)</f>
        <v>0</v>
      </c>
      <c r="BL95" s="20" t="s">
        <v>129</v>
      </c>
      <c r="BM95" s="210" t="s">
        <v>932</v>
      </c>
    </row>
    <row r="96" s="2" customFormat="1">
      <c r="A96" s="41"/>
      <c r="B96" s="42"/>
      <c r="C96" s="43"/>
      <c r="D96" s="212" t="s">
        <v>121</v>
      </c>
      <c r="E96" s="43"/>
      <c r="F96" s="213" t="s">
        <v>933</v>
      </c>
      <c r="G96" s="43"/>
      <c r="H96" s="43"/>
      <c r="I96" s="214"/>
      <c r="J96" s="43"/>
      <c r="K96" s="43"/>
      <c r="L96" s="47"/>
      <c r="M96" s="215"/>
      <c r="N96" s="21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121</v>
      </c>
      <c r="AU96" s="20" t="s">
        <v>84</v>
      </c>
    </row>
    <row r="97" s="2" customFormat="1">
      <c r="A97" s="41"/>
      <c r="B97" s="42"/>
      <c r="C97" s="43"/>
      <c r="D97" s="229" t="s">
        <v>175</v>
      </c>
      <c r="E97" s="43"/>
      <c r="F97" s="230" t="s">
        <v>934</v>
      </c>
      <c r="G97" s="43"/>
      <c r="H97" s="43"/>
      <c r="I97" s="214"/>
      <c r="J97" s="43"/>
      <c r="K97" s="43"/>
      <c r="L97" s="47"/>
      <c r="M97" s="215"/>
      <c r="N97" s="21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175</v>
      </c>
      <c r="AU97" s="20" t="s">
        <v>84</v>
      </c>
    </row>
    <row r="98" s="14" customFormat="1">
      <c r="A98" s="14"/>
      <c r="B98" s="241"/>
      <c r="C98" s="242"/>
      <c r="D98" s="212" t="s">
        <v>177</v>
      </c>
      <c r="E98" s="243" t="s">
        <v>19</v>
      </c>
      <c r="F98" s="244" t="s">
        <v>935</v>
      </c>
      <c r="G98" s="242"/>
      <c r="H98" s="245">
        <v>7.2000000000000002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177</v>
      </c>
      <c r="AU98" s="251" t="s">
        <v>84</v>
      </c>
      <c r="AV98" s="14" t="s">
        <v>84</v>
      </c>
      <c r="AW98" s="14" t="s">
        <v>34</v>
      </c>
      <c r="AX98" s="14" t="s">
        <v>74</v>
      </c>
      <c r="AY98" s="251" t="s">
        <v>114</v>
      </c>
    </row>
    <row r="99" s="16" customFormat="1">
      <c r="A99" s="16"/>
      <c r="B99" s="263"/>
      <c r="C99" s="264"/>
      <c r="D99" s="212" t="s">
        <v>177</v>
      </c>
      <c r="E99" s="265" t="s">
        <v>19</v>
      </c>
      <c r="F99" s="266" t="s">
        <v>186</v>
      </c>
      <c r="G99" s="264"/>
      <c r="H99" s="267">
        <v>7.2000000000000002</v>
      </c>
      <c r="I99" s="268"/>
      <c r="J99" s="264"/>
      <c r="K99" s="264"/>
      <c r="L99" s="269"/>
      <c r="M99" s="270"/>
      <c r="N99" s="271"/>
      <c r="O99" s="271"/>
      <c r="P99" s="271"/>
      <c r="Q99" s="271"/>
      <c r="R99" s="271"/>
      <c r="S99" s="271"/>
      <c r="T99" s="272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T99" s="273" t="s">
        <v>177</v>
      </c>
      <c r="AU99" s="273" t="s">
        <v>84</v>
      </c>
      <c r="AV99" s="16" t="s">
        <v>129</v>
      </c>
      <c r="AW99" s="16" t="s">
        <v>34</v>
      </c>
      <c r="AX99" s="16" t="s">
        <v>82</v>
      </c>
      <c r="AY99" s="273" t="s">
        <v>114</v>
      </c>
    </row>
    <row r="100" s="2" customFormat="1" ht="16.5" customHeight="1">
      <c r="A100" s="41"/>
      <c r="B100" s="42"/>
      <c r="C100" s="199" t="s">
        <v>129</v>
      </c>
      <c r="D100" s="199" t="s">
        <v>115</v>
      </c>
      <c r="E100" s="200" t="s">
        <v>358</v>
      </c>
      <c r="F100" s="201" t="s">
        <v>359</v>
      </c>
      <c r="G100" s="202" t="s">
        <v>281</v>
      </c>
      <c r="H100" s="203">
        <v>0.81000000000000005</v>
      </c>
      <c r="I100" s="204"/>
      <c r="J100" s="205">
        <f>ROUND(I100*H100,2)</f>
        <v>0</v>
      </c>
      <c r="K100" s="201" t="s">
        <v>172</v>
      </c>
      <c r="L100" s="47"/>
      <c r="M100" s="206" t="s">
        <v>19</v>
      </c>
      <c r="N100" s="207" t="s">
        <v>45</v>
      </c>
      <c r="O100" s="87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0" t="s">
        <v>129</v>
      </c>
      <c r="AT100" s="210" t="s">
        <v>115</v>
      </c>
      <c r="AU100" s="210" t="s">
        <v>84</v>
      </c>
      <c r="AY100" s="20" t="s">
        <v>114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20" t="s">
        <v>82</v>
      </c>
      <c r="BK100" s="211">
        <f>ROUND(I100*H100,2)</f>
        <v>0</v>
      </c>
      <c r="BL100" s="20" t="s">
        <v>129</v>
      </c>
      <c r="BM100" s="210" t="s">
        <v>936</v>
      </c>
    </row>
    <row r="101" s="2" customFormat="1">
      <c r="A101" s="41"/>
      <c r="B101" s="42"/>
      <c r="C101" s="43"/>
      <c r="D101" s="212" t="s">
        <v>121</v>
      </c>
      <c r="E101" s="43"/>
      <c r="F101" s="213" t="s">
        <v>361</v>
      </c>
      <c r="G101" s="43"/>
      <c r="H101" s="43"/>
      <c r="I101" s="214"/>
      <c r="J101" s="43"/>
      <c r="K101" s="43"/>
      <c r="L101" s="47"/>
      <c r="M101" s="215"/>
      <c r="N101" s="21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121</v>
      </c>
      <c r="AU101" s="20" t="s">
        <v>84</v>
      </c>
    </row>
    <row r="102" s="2" customFormat="1">
      <c r="A102" s="41"/>
      <c r="B102" s="42"/>
      <c r="C102" s="43"/>
      <c r="D102" s="229" t="s">
        <v>175</v>
      </c>
      <c r="E102" s="43"/>
      <c r="F102" s="230" t="s">
        <v>362</v>
      </c>
      <c r="G102" s="43"/>
      <c r="H102" s="43"/>
      <c r="I102" s="214"/>
      <c r="J102" s="43"/>
      <c r="K102" s="43"/>
      <c r="L102" s="47"/>
      <c r="M102" s="215"/>
      <c r="N102" s="21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175</v>
      </c>
      <c r="AU102" s="20" t="s">
        <v>84</v>
      </c>
    </row>
    <row r="103" s="13" customFormat="1">
      <c r="A103" s="13"/>
      <c r="B103" s="231"/>
      <c r="C103" s="232"/>
      <c r="D103" s="212" t="s">
        <v>177</v>
      </c>
      <c r="E103" s="233" t="s">
        <v>19</v>
      </c>
      <c r="F103" s="234" t="s">
        <v>363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177</v>
      </c>
      <c r="AU103" s="240" t="s">
        <v>84</v>
      </c>
      <c r="AV103" s="13" t="s">
        <v>82</v>
      </c>
      <c r="AW103" s="13" t="s">
        <v>34</v>
      </c>
      <c r="AX103" s="13" t="s">
        <v>74</v>
      </c>
      <c r="AY103" s="240" t="s">
        <v>114</v>
      </c>
    </row>
    <row r="104" s="14" customFormat="1">
      <c r="A104" s="14"/>
      <c r="B104" s="241"/>
      <c r="C104" s="242"/>
      <c r="D104" s="212" t="s">
        <v>177</v>
      </c>
      <c r="E104" s="243" t="s">
        <v>19</v>
      </c>
      <c r="F104" s="244" t="s">
        <v>937</v>
      </c>
      <c r="G104" s="242"/>
      <c r="H104" s="245">
        <v>0.81000000000000005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177</v>
      </c>
      <c r="AU104" s="251" t="s">
        <v>84</v>
      </c>
      <c r="AV104" s="14" t="s">
        <v>84</v>
      </c>
      <c r="AW104" s="14" t="s">
        <v>34</v>
      </c>
      <c r="AX104" s="14" t="s">
        <v>74</v>
      </c>
      <c r="AY104" s="251" t="s">
        <v>114</v>
      </c>
    </row>
    <row r="105" s="16" customFormat="1">
      <c r="A105" s="16"/>
      <c r="B105" s="263"/>
      <c r="C105" s="264"/>
      <c r="D105" s="212" t="s">
        <v>177</v>
      </c>
      <c r="E105" s="265" t="s">
        <v>19</v>
      </c>
      <c r="F105" s="266" t="s">
        <v>186</v>
      </c>
      <c r="G105" s="264"/>
      <c r="H105" s="267">
        <v>0.81000000000000005</v>
      </c>
      <c r="I105" s="268"/>
      <c r="J105" s="264"/>
      <c r="K105" s="264"/>
      <c r="L105" s="269"/>
      <c r="M105" s="270"/>
      <c r="N105" s="271"/>
      <c r="O105" s="271"/>
      <c r="P105" s="271"/>
      <c r="Q105" s="271"/>
      <c r="R105" s="271"/>
      <c r="S105" s="271"/>
      <c r="T105" s="272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73" t="s">
        <v>177</v>
      </c>
      <c r="AU105" s="273" t="s">
        <v>84</v>
      </c>
      <c r="AV105" s="16" t="s">
        <v>129</v>
      </c>
      <c r="AW105" s="16" t="s">
        <v>34</v>
      </c>
      <c r="AX105" s="16" t="s">
        <v>82</v>
      </c>
      <c r="AY105" s="273" t="s">
        <v>114</v>
      </c>
    </row>
    <row r="106" s="2" customFormat="1" ht="21.75" customHeight="1">
      <c r="A106" s="41"/>
      <c r="B106" s="42"/>
      <c r="C106" s="199" t="s">
        <v>113</v>
      </c>
      <c r="D106" s="199" t="s">
        <v>115</v>
      </c>
      <c r="E106" s="200" t="s">
        <v>379</v>
      </c>
      <c r="F106" s="201" t="s">
        <v>380</v>
      </c>
      <c r="G106" s="202" t="s">
        <v>281</v>
      </c>
      <c r="H106" s="203">
        <v>7.2000000000000002</v>
      </c>
      <c r="I106" s="204"/>
      <c r="J106" s="205">
        <f>ROUND(I106*H106,2)</f>
        <v>0</v>
      </c>
      <c r="K106" s="201" t="s">
        <v>172</v>
      </c>
      <c r="L106" s="47"/>
      <c r="M106" s="206" t="s">
        <v>19</v>
      </c>
      <c r="N106" s="207" t="s">
        <v>45</v>
      </c>
      <c r="O106" s="87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0" t="s">
        <v>129</v>
      </c>
      <c r="AT106" s="210" t="s">
        <v>115</v>
      </c>
      <c r="AU106" s="210" t="s">
        <v>84</v>
      </c>
      <c r="AY106" s="20" t="s">
        <v>114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0" t="s">
        <v>82</v>
      </c>
      <c r="BK106" s="211">
        <f>ROUND(I106*H106,2)</f>
        <v>0</v>
      </c>
      <c r="BL106" s="20" t="s">
        <v>129</v>
      </c>
      <c r="BM106" s="210" t="s">
        <v>938</v>
      </c>
    </row>
    <row r="107" s="2" customFormat="1">
      <c r="A107" s="41"/>
      <c r="B107" s="42"/>
      <c r="C107" s="43"/>
      <c r="D107" s="212" t="s">
        <v>121</v>
      </c>
      <c r="E107" s="43"/>
      <c r="F107" s="213" t="s">
        <v>382</v>
      </c>
      <c r="G107" s="43"/>
      <c r="H107" s="43"/>
      <c r="I107" s="214"/>
      <c r="J107" s="43"/>
      <c r="K107" s="43"/>
      <c r="L107" s="47"/>
      <c r="M107" s="215"/>
      <c r="N107" s="21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121</v>
      </c>
      <c r="AU107" s="20" t="s">
        <v>84</v>
      </c>
    </row>
    <row r="108" s="2" customFormat="1">
      <c r="A108" s="41"/>
      <c r="B108" s="42"/>
      <c r="C108" s="43"/>
      <c r="D108" s="229" t="s">
        <v>175</v>
      </c>
      <c r="E108" s="43"/>
      <c r="F108" s="230" t="s">
        <v>383</v>
      </c>
      <c r="G108" s="43"/>
      <c r="H108" s="43"/>
      <c r="I108" s="214"/>
      <c r="J108" s="43"/>
      <c r="K108" s="43"/>
      <c r="L108" s="47"/>
      <c r="M108" s="215"/>
      <c r="N108" s="21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175</v>
      </c>
      <c r="AU108" s="20" t="s">
        <v>84</v>
      </c>
    </row>
    <row r="109" s="13" customFormat="1">
      <c r="A109" s="13"/>
      <c r="B109" s="231"/>
      <c r="C109" s="232"/>
      <c r="D109" s="212" t="s">
        <v>177</v>
      </c>
      <c r="E109" s="233" t="s">
        <v>19</v>
      </c>
      <c r="F109" s="234" t="s">
        <v>384</v>
      </c>
      <c r="G109" s="232"/>
      <c r="H109" s="233" t="s">
        <v>19</v>
      </c>
      <c r="I109" s="235"/>
      <c r="J109" s="232"/>
      <c r="K109" s="232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177</v>
      </c>
      <c r="AU109" s="240" t="s">
        <v>84</v>
      </c>
      <c r="AV109" s="13" t="s">
        <v>82</v>
      </c>
      <c r="AW109" s="13" t="s">
        <v>34</v>
      </c>
      <c r="AX109" s="13" t="s">
        <v>74</v>
      </c>
      <c r="AY109" s="240" t="s">
        <v>114</v>
      </c>
    </row>
    <row r="110" s="14" customFormat="1">
      <c r="A110" s="14"/>
      <c r="B110" s="241"/>
      <c r="C110" s="242"/>
      <c r="D110" s="212" t="s">
        <v>177</v>
      </c>
      <c r="E110" s="243" t="s">
        <v>19</v>
      </c>
      <c r="F110" s="244" t="s">
        <v>939</v>
      </c>
      <c r="G110" s="242"/>
      <c r="H110" s="245">
        <v>7.2000000000000002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177</v>
      </c>
      <c r="AU110" s="251" t="s">
        <v>84</v>
      </c>
      <c r="AV110" s="14" t="s">
        <v>84</v>
      </c>
      <c r="AW110" s="14" t="s">
        <v>34</v>
      </c>
      <c r="AX110" s="14" t="s">
        <v>74</v>
      </c>
      <c r="AY110" s="251" t="s">
        <v>114</v>
      </c>
    </row>
    <row r="111" s="16" customFormat="1">
      <c r="A111" s="16"/>
      <c r="B111" s="263"/>
      <c r="C111" s="264"/>
      <c r="D111" s="212" t="s">
        <v>177</v>
      </c>
      <c r="E111" s="265" t="s">
        <v>19</v>
      </c>
      <c r="F111" s="266" t="s">
        <v>186</v>
      </c>
      <c r="G111" s="264"/>
      <c r="H111" s="267">
        <v>7.2000000000000002</v>
      </c>
      <c r="I111" s="268"/>
      <c r="J111" s="264"/>
      <c r="K111" s="264"/>
      <c r="L111" s="269"/>
      <c r="M111" s="270"/>
      <c r="N111" s="271"/>
      <c r="O111" s="271"/>
      <c r="P111" s="271"/>
      <c r="Q111" s="271"/>
      <c r="R111" s="271"/>
      <c r="S111" s="271"/>
      <c r="T111" s="272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73" t="s">
        <v>177</v>
      </c>
      <c r="AU111" s="273" t="s">
        <v>84</v>
      </c>
      <c r="AV111" s="16" t="s">
        <v>129</v>
      </c>
      <c r="AW111" s="16" t="s">
        <v>34</v>
      </c>
      <c r="AX111" s="16" t="s">
        <v>82</v>
      </c>
      <c r="AY111" s="273" t="s">
        <v>114</v>
      </c>
    </row>
    <row r="112" s="2" customFormat="1" ht="24.15" customHeight="1">
      <c r="A112" s="41"/>
      <c r="B112" s="42"/>
      <c r="C112" s="199" t="s">
        <v>136</v>
      </c>
      <c r="D112" s="199" t="s">
        <v>115</v>
      </c>
      <c r="E112" s="200" t="s">
        <v>393</v>
      </c>
      <c r="F112" s="201" t="s">
        <v>394</v>
      </c>
      <c r="G112" s="202" t="s">
        <v>281</v>
      </c>
      <c r="H112" s="203">
        <v>230.40000000000001</v>
      </c>
      <c r="I112" s="204"/>
      <c r="J112" s="205">
        <f>ROUND(I112*H112,2)</f>
        <v>0</v>
      </c>
      <c r="K112" s="201" t="s">
        <v>172</v>
      </c>
      <c r="L112" s="47"/>
      <c r="M112" s="206" t="s">
        <v>19</v>
      </c>
      <c r="N112" s="207" t="s">
        <v>45</v>
      </c>
      <c r="O112" s="87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0" t="s">
        <v>129</v>
      </c>
      <c r="AT112" s="210" t="s">
        <v>115</v>
      </c>
      <c r="AU112" s="210" t="s">
        <v>84</v>
      </c>
      <c r="AY112" s="20" t="s">
        <v>114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20" t="s">
        <v>82</v>
      </c>
      <c r="BK112" s="211">
        <f>ROUND(I112*H112,2)</f>
        <v>0</v>
      </c>
      <c r="BL112" s="20" t="s">
        <v>129</v>
      </c>
      <c r="BM112" s="210" t="s">
        <v>940</v>
      </c>
    </row>
    <row r="113" s="2" customFormat="1">
      <c r="A113" s="41"/>
      <c r="B113" s="42"/>
      <c r="C113" s="43"/>
      <c r="D113" s="212" t="s">
        <v>121</v>
      </c>
      <c r="E113" s="43"/>
      <c r="F113" s="213" t="s">
        <v>396</v>
      </c>
      <c r="G113" s="43"/>
      <c r="H113" s="43"/>
      <c r="I113" s="214"/>
      <c r="J113" s="43"/>
      <c r="K113" s="43"/>
      <c r="L113" s="47"/>
      <c r="M113" s="215"/>
      <c r="N113" s="21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121</v>
      </c>
      <c r="AU113" s="20" t="s">
        <v>84</v>
      </c>
    </row>
    <row r="114" s="2" customFormat="1">
      <c r="A114" s="41"/>
      <c r="B114" s="42"/>
      <c r="C114" s="43"/>
      <c r="D114" s="229" t="s">
        <v>175</v>
      </c>
      <c r="E114" s="43"/>
      <c r="F114" s="230" t="s">
        <v>397</v>
      </c>
      <c r="G114" s="43"/>
      <c r="H114" s="43"/>
      <c r="I114" s="214"/>
      <c r="J114" s="43"/>
      <c r="K114" s="43"/>
      <c r="L114" s="47"/>
      <c r="M114" s="215"/>
      <c r="N114" s="21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175</v>
      </c>
      <c r="AU114" s="20" t="s">
        <v>84</v>
      </c>
    </row>
    <row r="115" s="14" customFormat="1">
      <c r="A115" s="14"/>
      <c r="B115" s="241"/>
      <c r="C115" s="242"/>
      <c r="D115" s="212" t="s">
        <v>177</v>
      </c>
      <c r="E115" s="243" t="s">
        <v>19</v>
      </c>
      <c r="F115" s="244" t="s">
        <v>941</v>
      </c>
      <c r="G115" s="242"/>
      <c r="H115" s="245">
        <v>230.40000000000001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177</v>
      </c>
      <c r="AU115" s="251" t="s">
        <v>84</v>
      </c>
      <c r="AV115" s="14" t="s">
        <v>84</v>
      </c>
      <c r="AW115" s="14" t="s">
        <v>34</v>
      </c>
      <c r="AX115" s="14" t="s">
        <v>74</v>
      </c>
      <c r="AY115" s="251" t="s">
        <v>114</v>
      </c>
    </row>
    <row r="116" s="16" customFormat="1">
      <c r="A116" s="16"/>
      <c r="B116" s="263"/>
      <c r="C116" s="264"/>
      <c r="D116" s="212" t="s">
        <v>177</v>
      </c>
      <c r="E116" s="265" t="s">
        <v>19</v>
      </c>
      <c r="F116" s="266" t="s">
        <v>186</v>
      </c>
      <c r="G116" s="264"/>
      <c r="H116" s="267">
        <v>230.40000000000001</v>
      </c>
      <c r="I116" s="268"/>
      <c r="J116" s="264"/>
      <c r="K116" s="264"/>
      <c r="L116" s="269"/>
      <c r="M116" s="270"/>
      <c r="N116" s="271"/>
      <c r="O116" s="271"/>
      <c r="P116" s="271"/>
      <c r="Q116" s="271"/>
      <c r="R116" s="271"/>
      <c r="S116" s="271"/>
      <c r="T116" s="272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73" t="s">
        <v>177</v>
      </c>
      <c r="AU116" s="273" t="s">
        <v>84</v>
      </c>
      <c r="AV116" s="16" t="s">
        <v>129</v>
      </c>
      <c r="AW116" s="16" t="s">
        <v>34</v>
      </c>
      <c r="AX116" s="16" t="s">
        <v>82</v>
      </c>
      <c r="AY116" s="273" t="s">
        <v>114</v>
      </c>
    </row>
    <row r="117" s="2" customFormat="1" ht="16.5" customHeight="1">
      <c r="A117" s="41"/>
      <c r="B117" s="42"/>
      <c r="C117" s="199" t="s">
        <v>140</v>
      </c>
      <c r="D117" s="199" t="s">
        <v>115</v>
      </c>
      <c r="E117" s="200" t="s">
        <v>425</v>
      </c>
      <c r="F117" s="201" t="s">
        <v>426</v>
      </c>
      <c r="G117" s="202" t="s">
        <v>427</v>
      </c>
      <c r="H117" s="203">
        <v>13.68</v>
      </c>
      <c r="I117" s="204"/>
      <c r="J117" s="205">
        <f>ROUND(I117*H117,2)</f>
        <v>0</v>
      </c>
      <c r="K117" s="201" t="s">
        <v>19</v>
      </c>
      <c r="L117" s="47"/>
      <c r="M117" s="206" t="s">
        <v>19</v>
      </c>
      <c r="N117" s="207" t="s">
        <v>45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0" t="s">
        <v>129</v>
      </c>
      <c r="AT117" s="210" t="s">
        <v>115</v>
      </c>
      <c r="AU117" s="210" t="s">
        <v>84</v>
      </c>
      <c r="AY117" s="20" t="s">
        <v>114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20" t="s">
        <v>82</v>
      </c>
      <c r="BK117" s="211">
        <f>ROUND(I117*H117,2)</f>
        <v>0</v>
      </c>
      <c r="BL117" s="20" t="s">
        <v>129</v>
      </c>
      <c r="BM117" s="210" t="s">
        <v>942</v>
      </c>
    </row>
    <row r="118" s="2" customFormat="1">
      <c r="A118" s="41"/>
      <c r="B118" s="42"/>
      <c r="C118" s="43"/>
      <c r="D118" s="212" t="s">
        <v>121</v>
      </c>
      <c r="E118" s="43"/>
      <c r="F118" s="213" t="s">
        <v>429</v>
      </c>
      <c r="G118" s="43"/>
      <c r="H118" s="43"/>
      <c r="I118" s="214"/>
      <c r="J118" s="43"/>
      <c r="K118" s="43"/>
      <c r="L118" s="47"/>
      <c r="M118" s="215"/>
      <c r="N118" s="21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121</v>
      </c>
      <c r="AU118" s="20" t="s">
        <v>84</v>
      </c>
    </row>
    <row r="119" s="14" customFormat="1">
      <c r="A119" s="14"/>
      <c r="B119" s="241"/>
      <c r="C119" s="242"/>
      <c r="D119" s="212" t="s">
        <v>177</v>
      </c>
      <c r="E119" s="243" t="s">
        <v>19</v>
      </c>
      <c r="F119" s="244" t="s">
        <v>943</v>
      </c>
      <c r="G119" s="242"/>
      <c r="H119" s="245">
        <v>13.68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177</v>
      </c>
      <c r="AU119" s="251" t="s">
        <v>84</v>
      </c>
      <c r="AV119" s="14" t="s">
        <v>84</v>
      </c>
      <c r="AW119" s="14" t="s">
        <v>34</v>
      </c>
      <c r="AX119" s="14" t="s">
        <v>74</v>
      </c>
      <c r="AY119" s="251" t="s">
        <v>114</v>
      </c>
    </row>
    <row r="120" s="16" customFormat="1">
      <c r="A120" s="16"/>
      <c r="B120" s="263"/>
      <c r="C120" s="264"/>
      <c r="D120" s="212" t="s">
        <v>177</v>
      </c>
      <c r="E120" s="265" t="s">
        <v>19</v>
      </c>
      <c r="F120" s="266" t="s">
        <v>186</v>
      </c>
      <c r="G120" s="264"/>
      <c r="H120" s="267">
        <v>13.68</v>
      </c>
      <c r="I120" s="268"/>
      <c r="J120" s="264"/>
      <c r="K120" s="264"/>
      <c r="L120" s="269"/>
      <c r="M120" s="270"/>
      <c r="N120" s="271"/>
      <c r="O120" s="271"/>
      <c r="P120" s="271"/>
      <c r="Q120" s="271"/>
      <c r="R120" s="271"/>
      <c r="S120" s="271"/>
      <c r="T120" s="272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73" t="s">
        <v>177</v>
      </c>
      <c r="AU120" s="273" t="s">
        <v>84</v>
      </c>
      <c r="AV120" s="16" t="s">
        <v>129</v>
      </c>
      <c r="AW120" s="16" t="s">
        <v>34</v>
      </c>
      <c r="AX120" s="16" t="s">
        <v>82</v>
      </c>
      <c r="AY120" s="273" t="s">
        <v>114</v>
      </c>
    </row>
    <row r="121" s="2" customFormat="1" ht="16.5" customHeight="1">
      <c r="A121" s="41"/>
      <c r="B121" s="42"/>
      <c r="C121" s="199" t="s">
        <v>144</v>
      </c>
      <c r="D121" s="199" t="s">
        <v>115</v>
      </c>
      <c r="E121" s="200" t="s">
        <v>433</v>
      </c>
      <c r="F121" s="201" t="s">
        <v>434</v>
      </c>
      <c r="G121" s="202" t="s">
        <v>281</v>
      </c>
      <c r="H121" s="203">
        <v>8.0099999999999998</v>
      </c>
      <c r="I121" s="204"/>
      <c r="J121" s="205">
        <f>ROUND(I121*H121,2)</f>
        <v>0</v>
      </c>
      <c r="K121" s="201" t="s">
        <v>19</v>
      </c>
      <c r="L121" s="47"/>
      <c r="M121" s="206" t="s">
        <v>19</v>
      </c>
      <c r="N121" s="207" t="s">
        <v>45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0" t="s">
        <v>129</v>
      </c>
      <c r="AT121" s="210" t="s">
        <v>115</v>
      </c>
      <c r="AU121" s="210" t="s">
        <v>84</v>
      </c>
      <c r="AY121" s="20" t="s">
        <v>114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0" t="s">
        <v>82</v>
      </c>
      <c r="BK121" s="211">
        <f>ROUND(I121*H121,2)</f>
        <v>0</v>
      </c>
      <c r="BL121" s="20" t="s">
        <v>129</v>
      </c>
      <c r="BM121" s="210" t="s">
        <v>944</v>
      </c>
    </row>
    <row r="122" s="2" customFormat="1">
      <c r="A122" s="41"/>
      <c r="B122" s="42"/>
      <c r="C122" s="43"/>
      <c r="D122" s="212" t="s">
        <v>121</v>
      </c>
      <c r="E122" s="43"/>
      <c r="F122" s="213" t="s">
        <v>436</v>
      </c>
      <c r="G122" s="43"/>
      <c r="H122" s="43"/>
      <c r="I122" s="214"/>
      <c r="J122" s="43"/>
      <c r="K122" s="43"/>
      <c r="L122" s="47"/>
      <c r="M122" s="215"/>
      <c r="N122" s="21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121</v>
      </c>
      <c r="AU122" s="20" t="s">
        <v>84</v>
      </c>
    </row>
    <row r="123" s="13" customFormat="1">
      <c r="A123" s="13"/>
      <c r="B123" s="231"/>
      <c r="C123" s="232"/>
      <c r="D123" s="212" t="s">
        <v>177</v>
      </c>
      <c r="E123" s="233" t="s">
        <v>19</v>
      </c>
      <c r="F123" s="234" t="s">
        <v>363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177</v>
      </c>
      <c r="AU123" s="240" t="s">
        <v>84</v>
      </c>
      <c r="AV123" s="13" t="s">
        <v>82</v>
      </c>
      <c r="AW123" s="13" t="s">
        <v>34</v>
      </c>
      <c r="AX123" s="13" t="s">
        <v>74</v>
      </c>
      <c r="AY123" s="240" t="s">
        <v>114</v>
      </c>
    </row>
    <row r="124" s="14" customFormat="1">
      <c r="A124" s="14"/>
      <c r="B124" s="241"/>
      <c r="C124" s="242"/>
      <c r="D124" s="212" t="s">
        <v>177</v>
      </c>
      <c r="E124" s="243" t="s">
        <v>19</v>
      </c>
      <c r="F124" s="244" t="s">
        <v>937</v>
      </c>
      <c r="G124" s="242"/>
      <c r="H124" s="245">
        <v>0.81000000000000005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177</v>
      </c>
      <c r="AU124" s="251" t="s">
        <v>84</v>
      </c>
      <c r="AV124" s="14" t="s">
        <v>84</v>
      </c>
      <c r="AW124" s="14" t="s">
        <v>34</v>
      </c>
      <c r="AX124" s="14" t="s">
        <v>74</v>
      </c>
      <c r="AY124" s="251" t="s">
        <v>114</v>
      </c>
    </row>
    <row r="125" s="13" customFormat="1">
      <c r="A125" s="13"/>
      <c r="B125" s="231"/>
      <c r="C125" s="232"/>
      <c r="D125" s="212" t="s">
        <v>177</v>
      </c>
      <c r="E125" s="233" t="s">
        <v>19</v>
      </c>
      <c r="F125" s="234" t="s">
        <v>438</v>
      </c>
      <c r="G125" s="232"/>
      <c r="H125" s="233" t="s">
        <v>19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177</v>
      </c>
      <c r="AU125" s="240" t="s">
        <v>84</v>
      </c>
      <c r="AV125" s="13" t="s">
        <v>82</v>
      </c>
      <c r="AW125" s="13" t="s">
        <v>34</v>
      </c>
      <c r="AX125" s="13" t="s">
        <v>74</v>
      </c>
      <c r="AY125" s="240" t="s">
        <v>114</v>
      </c>
    </row>
    <row r="126" s="14" customFormat="1">
      <c r="A126" s="14"/>
      <c r="B126" s="241"/>
      <c r="C126" s="242"/>
      <c r="D126" s="212" t="s">
        <v>177</v>
      </c>
      <c r="E126" s="243" t="s">
        <v>19</v>
      </c>
      <c r="F126" s="244" t="s">
        <v>945</v>
      </c>
      <c r="G126" s="242"/>
      <c r="H126" s="245">
        <v>7.2000000000000002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177</v>
      </c>
      <c r="AU126" s="251" t="s">
        <v>84</v>
      </c>
      <c r="AV126" s="14" t="s">
        <v>84</v>
      </c>
      <c r="AW126" s="14" t="s">
        <v>34</v>
      </c>
      <c r="AX126" s="14" t="s">
        <v>74</v>
      </c>
      <c r="AY126" s="251" t="s">
        <v>114</v>
      </c>
    </row>
    <row r="127" s="16" customFormat="1">
      <c r="A127" s="16"/>
      <c r="B127" s="263"/>
      <c r="C127" s="264"/>
      <c r="D127" s="212" t="s">
        <v>177</v>
      </c>
      <c r="E127" s="265" t="s">
        <v>19</v>
      </c>
      <c r="F127" s="266" t="s">
        <v>186</v>
      </c>
      <c r="G127" s="264"/>
      <c r="H127" s="267">
        <v>8.0099999999999998</v>
      </c>
      <c r="I127" s="268"/>
      <c r="J127" s="264"/>
      <c r="K127" s="264"/>
      <c r="L127" s="269"/>
      <c r="M127" s="270"/>
      <c r="N127" s="271"/>
      <c r="O127" s="271"/>
      <c r="P127" s="271"/>
      <c r="Q127" s="271"/>
      <c r="R127" s="271"/>
      <c r="S127" s="271"/>
      <c r="T127" s="272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73" t="s">
        <v>177</v>
      </c>
      <c r="AU127" s="273" t="s">
        <v>84</v>
      </c>
      <c r="AV127" s="16" t="s">
        <v>129</v>
      </c>
      <c r="AW127" s="16" t="s">
        <v>34</v>
      </c>
      <c r="AX127" s="16" t="s">
        <v>82</v>
      </c>
      <c r="AY127" s="273" t="s">
        <v>114</v>
      </c>
    </row>
    <row r="128" s="11" customFormat="1" ht="22.8" customHeight="1">
      <c r="A128" s="11"/>
      <c r="B128" s="185"/>
      <c r="C128" s="186"/>
      <c r="D128" s="187" t="s">
        <v>73</v>
      </c>
      <c r="E128" s="227" t="s">
        <v>113</v>
      </c>
      <c r="F128" s="227" t="s">
        <v>628</v>
      </c>
      <c r="G128" s="186"/>
      <c r="H128" s="186"/>
      <c r="I128" s="189"/>
      <c r="J128" s="228">
        <f>BK128</f>
        <v>0</v>
      </c>
      <c r="K128" s="186"/>
      <c r="L128" s="191"/>
      <c r="M128" s="192"/>
      <c r="N128" s="193"/>
      <c r="O128" s="193"/>
      <c r="P128" s="194">
        <f>SUM(P129:P138)</f>
        <v>0</v>
      </c>
      <c r="Q128" s="193"/>
      <c r="R128" s="194">
        <f>SUM(R129:R138)</f>
        <v>0</v>
      </c>
      <c r="S128" s="193"/>
      <c r="T128" s="195">
        <f>SUM(T129:T138)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96" t="s">
        <v>82</v>
      </c>
      <c r="AT128" s="197" t="s">
        <v>73</v>
      </c>
      <c r="AU128" s="197" t="s">
        <v>82</v>
      </c>
      <c r="AY128" s="196" t="s">
        <v>114</v>
      </c>
      <c r="BK128" s="198">
        <f>SUM(BK129:BK138)</f>
        <v>0</v>
      </c>
    </row>
    <row r="129" s="2" customFormat="1" ht="16.5" customHeight="1">
      <c r="A129" s="41"/>
      <c r="B129" s="42"/>
      <c r="C129" s="199" t="s">
        <v>148</v>
      </c>
      <c r="D129" s="199" t="s">
        <v>115</v>
      </c>
      <c r="E129" s="200" t="s">
        <v>946</v>
      </c>
      <c r="F129" s="201" t="s">
        <v>947</v>
      </c>
      <c r="G129" s="202" t="s">
        <v>171</v>
      </c>
      <c r="H129" s="203">
        <v>24</v>
      </c>
      <c r="I129" s="204"/>
      <c r="J129" s="205">
        <f>ROUND(I129*H129,2)</f>
        <v>0</v>
      </c>
      <c r="K129" s="201" t="s">
        <v>172</v>
      </c>
      <c r="L129" s="47"/>
      <c r="M129" s="206" t="s">
        <v>19</v>
      </c>
      <c r="N129" s="207" t="s">
        <v>45</v>
      </c>
      <c r="O129" s="8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0" t="s">
        <v>129</v>
      </c>
      <c r="AT129" s="210" t="s">
        <v>115</v>
      </c>
      <c r="AU129" s="210" t="s">
        <v>84</v>
      </c>
      <c r="AY129" s="20" t="s">
        <v>114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20" t="s">
        <v>82</v>
      </c>
      <c r="BK129" s="211">
        <f>ROUND(I129*H129,2)</f>
        <v>0</v>
      </c>
      <c r="BL129" s="20" t="s">
        <v>129</v>
      </c>
      <c r="BM129" s="210" t="s">
        <v>948</v>
      </c>
    </row>
    <row r="130" s="2" customFormat="1">
      <c r="A130" s="41"/>
      <c r="B130" s="42"/>
      <c r="C130" s="43"/>
      <c r="D130" s="212" t="s">
        <v>121</v>
      </c>
      <c r="E130" s="43"/>
      <c r="F130" s="213" t="s">
        <v>949</v>
      </c>
      <c r="G130" s="43"/>
      <c r="H130" s="43"/>
      <c r="I130" s="214"/>
      <c r="J130" s="43"/>
      <c r="K130" s="43"/>
      <c r="L130" s="47"/>
      <c r="M130" s="215"/>
      <c r="N130" s="21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121</v>
      </c>
      <c r="AU130" s="20" t="s">
        <v>84</v>
      </c>
    </row>
    <row r="131" s="2" customFormat="1">
      <c r="A131" s="41"/>
      <c r="B131" s="42"/>
      <c r="C131" s="43"/>
      <c r="D131" s="229" t="s">
        <v>175</v>
      </c>
      <c r="E131" s="43"/>
      <c r="F131" s="230" t="s">
        <v>950</v>
      </c>
      <c r="G131" s="43"/>
      <c r="H131" s="43"/>
      <c r="I131" s="214"/>
      <c r="J131" s="43"/>
      <c r="K131" s="43"/>
      <c r="L131" s="47"/>
      <c r="M131" s="215"/>
      <c r="N131" s="21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175</v>
      </c>
      <c r="AU131" s="20" t="s">
        <v>84</v>
      </c>
    </row>
    <row r="132" s="14" customFormat="1">
      <c r="A132" s="14"/>
      <c r="B132" s="241"/>
      <c r="C132" s="242"/>
      <c r="D132" s="212" t="s">
        <v>177</v>
      </c>
      <c r="E132" s="243" t="s">
        <v>19</v>
      </c>
      <c r="F132" s="244" t="s">
        <v>951</v>
      </c>
      <c r="G132" s="242"/>
      <c r="H132" s="245">
        <v>24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177</v>
      </c>
      <c r="AU132" s="251" t="s">
        <v>84</v>
      </c>
      <c r="AV132" s="14" t="s">
        <v>84</v>
      </c>
      <c r="AW132" s="14" t="s">
        <v>34</v>
      </c>
      <c r="AX132" s="14" t="s">
        <v>74</v>
      </c>
      <c r="AY132" s="251" t="s">
        <v>114</v>
      </c>
    </row>
    <row r="133" s="16" customFormat="1">
      <c r="A133" s="16"/>
      <c r="B133" s="263"/>
      <c r="C133" s="264"/>
      <c r="D133" s="212" t="s">
        <v>177</v>
      </c>
      <c r="E133" s="265" t="s">
        <v>19</v>
      </c>
      <c r="F133" s="266" t="s">
        <v>186</v>
      </c>
      <c r="G133" s="264"/>
      <c r="H133" s="267">
        <v>24</v>
      </c>
      <c r="I133" s="268"/>
      <c r="J133" s="264"/>
      <c r="K133" s="264"/>
      <c r="L133" s="269"/>
      <c r="M133" s="270"/>
      <c r="N133" s="271"/>
      <c r="O133" s="271"/>
      <c r="P133" s="271"/>
      <c r="Q133" s="271"/>
      <c r="R133" s="271"/>
      <c r="S133" s="271"/>
      <c r="T133" s="272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73" t="s">
        <v>177</v>
      </c>
      <c r="AU133" s="273" t="s">
        <v>84</v>
      </c>
      <c r="AV133" s="16" t="s">
        <v>129</v>
      </c>
      <c r="AW133" s="16" t="s">
        <v>34</v>
      </c>
      <c r="AX133" s="16" t="s">
        <v>82</v>
      </c>
      <c r="AY133" s="273" t="s">
        <v>114</v>
      </c>
    </row>
    <row r="134" s="2" customFormat="1" ht="16.5" customHeight="1">
      <c r="A134" s="41"/>
      <c r="B134" s="42"/>
      <c r="C134" s="199" t="s">
        <v>237</v>
      </c>
      <c r="D134" s="199" t="s">
        <v>115</v>
      </c>
      <c r="E134" s="200" t="s">
        <v>952</v>
      </c>
      <c r="F134" s="201" t="s">
        <v>953</v>
      </c>
      <c r="G134" s="202" t="s">
        <v>171</v>
      </c>
      <c r="H134" s="203">
        <v>24</v>
      </c>
      <c r="I134" s="204"/>
      <c r="J134" s="205">
        <f>ROUND(I134*H134,2)</f>
        <v>0</v>
      </c>
      <c r="K134" s="201" t="s">
        <v>172</v>
      </c>
      <c r="L134" s="47"/>
      <c r="M134" s="206" t="s">
        <v>19</v>
      </c>
      <c r="N134" s="207" t="s">
        <v>45</v>
      </c>
      <c r="O134" s="87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0" t="s">
        <v>129</v>
      </c>
      <c r="AT134" s="210" t="s">
        <v>115</v>
      </c>
      <c r="AU134" s="210" t="s">
        <v>84</v>
      </c>
      <c r="AY134" s="20" t="s">
        <v>114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20" t="s">
        <v>82</v>
      </c>
      <c r="BK134" s="211">
        <f>ROUND(I134*H134,2)</f>
        <v>0</v>
      </c>
      <c r="BL134" s="20" t="s">
        <v>129</v>
      </c>
      <c r="BM134" s="210" t="s">
        <v>954</v>
      </c>
    </row>
    <row r="135" s="2" customFormat="1">
      <c r="A135" s="41"/>
      <c r="B135" s="42"/>
      <c r="C135" s="43"/>
      <c r="D135" s="212" t="s">
        <v>121</v>
      </c>
      <c r="E135" s="43"/>
      <c r="F135" s="213" t="s">
        <v>955</v>
      </c>
      <c r="G135" s="43"/>
      <c r="H135" s="43"/>
      <c r="I135" s="214"/>
      <c r="J135" s="43"/>
      <c r="K135" s="43"/>
      <c r="L135" s="47"/>
      <c r="M135" s="215"/>
      <c r="N135" s="21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121</v>
      </c>
      <c r="AU135" s="20" t="s">
        <v>84</v>
      </c>
    </row>
    <row r="136" s="2" customFormat="1">
      <c r="A136" s="41"/>
      <c r="B136" s="42"/>
      <c r="C136" s="43"/>
      <c r="D136" s="229" t="s">
        <v>175</v>
      </c>
      <c r="E136" s="43"/>
      <c r="F136" s="230" t="s">
        <v>956</v>
      </c>
      <c r="G136" s="43"/>
      <c r="H136" s="43"/>
      <c r="I136" s="214"/>
      <c r="J136" s="43"/>
      <c r="K136" s="43"/>
      <c r="L136" s="47"/>
      <c r="M136" s="215"/>
      <c r="N136" s="21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175</v>
      </c>
      <c r="AU136" s="20" t="s">
        <v>84</v>
      </c>
    </row>
    <row r="137" s="14" customFormat="1">
      <c r="A137" s="14"/>
      <c r="B137" s="241"/>
      <c r="C137" s="242"/>
      <c r="D137" s="212" t="s">
        <v>177</v>
      </c>
      <c r="E137" s="243" t="s">
        <v>19</v>
      </c>
      <c r="F137" s="244" t="s">
        <v>951</v>
      </c>
      <c r="G137" s="242"/>
      <c r="H137" s="245">
        <v>24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177</v>
      </c>
      <c r="AU137" s="251" t="s">
        <v>84</v>
      </c>
      <c r="AV137" s="14" t="s">
        <v>84</v>
      </c>
      <c r="AW137" s="14" t="s">
        <v>34</v>
      </c>
      <c r="AX137" s="14" t="s">
        <v>74</v>
      </c>
      <c r="AY137" s="251" t="s">
        <v>114</v>
      </c>
    </row>
    <row r="138" s="16" customFormat="1">
      <c r="A138" s="16"/>
      <c r="B138" s="263"/>
      <c r="C138" s="264"/>
      <c r="D138" s="212" t="s">
        <v>177</v>
      </c>
      <c r="E138" s="265" t="s">
        <v>19</v>
      </c>
      <c r="F138" s="266" t="s">
        <v>186</v>
      </c>
      <c r="G138" s="264"/>
      <c r="H138" s="267">
        <v>24</v>
      </c>
      <c r="I138" s="268"/>
      <c r="J138" s="264"/>
      <c r="K138" s="264"/>
      <c r="L138" s="269"/>
      <c r="M138" s="285"/>
      <c r="N138" s="286"/>
      <c r="O138" s="286"/>
      <c r="P138" s="286"/>
      <c r="Q138" s="286"/>
      <c r="R138" s="286"/>
      <c r="S138" s="286"/>
      <c r="T138" s="287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3" t="s">
        <v>177</v>
      </c>
      <c r="AU138" s="273" t="s">
        <v>84</v>
      </c>
      <c r="AV138" s="16" t="s">
        <v>129</v>
      </c>
      <c r="AW138" s="16" t="s">
        <v>34</v>
      </c>
      <c r="AX138" s="16" t="s">
        <v>82</v>
      </c>
      <c r="AY138" s="273" t="s">
        <v>114</v>
      </c>
    </row>
    <row r="139" s="2" customFormat="1" ht="6.96" customHeight="1">
      <c r="A139" s="41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47"/>
      <c r="M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</sheetData>
  <sheetProtection sheet="1" autoFilter="0" formatColumns="0" formatRows="0" objects="1" scenarios="1" spinCount="100000" saltValue="zVsM3H8gSccyGc+6yEu6rfKaeFYdj3ECsmLf2OLTVfHQxz20gRf/yb42hsg8NCAqNr03uf+bs7Oe1hPE5XpV+A==" hashValue="reS8UsYS4c0EYA0ejWcdJwAwxOGKVXFwbmeXKO5ExZpdFfUdpKE8oin4LE4e/HPMpCcbYGwQ+4KAQBjLTAXZ3Q==" algorithmName="SHA-512" password="CAEA"/>
  <autoFilter ref="C81:K13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2/111211101"/>
    <hyperlink ref="F92" r:id="rId2" display="https://podminky.urs.cz/item/CS_URS_2024_02/121151103"/>
    <hyperlink ref="F97" r:id="rId3" display="https://podminky.urs.cz/item/CS_URS_2024_02/122252203"/>
    <hyperlink ref="F102" r:id="rId4" display="https://podminky.urs.cz/item/CS_URS_2024_02/162306112"/>
    <hyperlink ref="F108" r:id="rId5" display="https://podminky.urs.cz/item/CS_URS_2024_02/162751117"/>
    <hyperlink ref="F114" r:id="rId6" display="https://podminky.urs.cz/item/CS_URS_2024_02/162751119"/>
    <hyperlink ref="F131" r:id="rId7" display="https://podminky.urs.cz/item/CS_URS_2024_02/564851011"/>
    <hyperlink ref="F136" r:id="rId8" display="https://podminky.urs.cz/item/CS_URS_2024_02/5649504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957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958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959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960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961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962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963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964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965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966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967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81</v>
      </c>
      <c r="F18" s="299" t="s">
        <v>968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969</v>
      </c>
      <c r="F19" s="299" t="s">
        <v>970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971</v>
      </c>
      <c r="F20" s="299" t="s">
        <v>972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973</v>
      </c>
      <c r="F21" s="299" t="s">
        <v>974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975</v>
      </c>
      <c r="F22" s="299" t="s">
        <v>976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977</v>
      </c>
      <c r="F23" s="299" t="s">
        <v>978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979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980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981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982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983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984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985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986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987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100</v>
      </c>
      <c r="F36" s="299"/>
      <c r="G36" s="299" t="s">
        <v>988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989</v>
      </c>
      <c r="F37" s="299"/>
      <c r="G37" s="299" t="s">
        <v>990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55</v>
      </c>
      <c r="F38" s="299"/>
      <c r="G38" s="299" t="s">
        <v>991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56</v>
      </c>
      <c r="F39" s="299"/>
      <c r="G39" s="299" t="s">
        <v>992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101</v>
      </c>
      <c r="F40" s="299"/>
      <c r="G40" s="299" t="s">
        <v>993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102</v>
      </c>
      <c r="F41" s="299"/>
      <c r="G41" s="299" t="s">
        <v>994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995</v>
      </c>
      <c r="F42" s="299"/>
      <c r="G42" s="299" t="s">
        <v>996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997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998</v>
      </c>
      <c r="F44" s="299"/>
      <c r="G44" s="299" t="s">
        <v>999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104</v>
      </c>
      <c r="F45" s="299"/>
      <c r="G45" s="299" t="s">
        <v>1000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1001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1002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1003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1004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1005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1006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1007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1008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1009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1010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1011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1012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1013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1014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1015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1016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1017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1018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1019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1020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1021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1022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1023</v>
      </c>
      <c r="D76" s="317"/>
      <c r="E76" s="317"/>
      <c r="F76" s="317" t="s">
        <v>1024</v>
      </c>
      <c r="G76" s="318"/>
      <c r="H76" s="317" t="s">
        <v>56</v>
      </c>
      <c r="I76" s="317" t="s">
        <v>59</v>
      </c>
      <c r="J76" s="317" t="s">
        <v>1025</v>
      </c>
      <c r="K76" s="316"/>
    </row>
    <row r="77" s="1" customFormat="1" ht="17.25" customHeight="1">
      <c r="B77" s="314"/>
      <c r="C77" s="319" t="s">
        <v>1026</v>
      </c>
      <c r="D77" s="319"/>
      <c r="E77" s="319"/>
      <c r="F77" s="320" t="s">
        <v>1027</v>
      </c>
      <c r="G77" s="321"/>
      <c r="H77" s="319"/>
      <c r="I77" s="319"/>
      <c r="J77" s="319" t="s">
        <v>1028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55</v>
      </c>
      <c r="D79" s="324"/>
      <c r="E79" s="324"/>
      <c r="F79" s="325" t="s">
        <v>1029</v>
      </c>
      <c r="G79" s="326"/>
      <c r="H79" s="302" t="s">
        <v>1030</v>
      </c>
      <c r="I79" s="302" t="s">
        <v>1031</v>
      </c>
      <c r="J79" s="302">
        <v>20</v>
      </c>
      <c r="K79" s="316"/>
    </row>
    <row r="80" s="1" customFormat="1" ht="15" customHeight="1">
      <c r="B80" s="314"/>
      <c r="C80" s="302" t="s">
        <v>1032</v>
      </c>
      <c r="D80" s="302"/>
      <c r="E80" s="302"/>
      <c r="F80" s="325" t="s">
        <v>1029</v>
      </c>
      <c r="G80" s="326"/>
      <c r="H80" s="302" t="s">
        <v>1033</v>
      </c>
      <c r="I80" s="302" t="s">
        <v>1031</v>
      </c>
      <c r="J80" s="302">
        <v>120</v>
      </c>
      <c r="K80" s="316"/>
    </row>
    <row r="81" s="1" customFormat="1" ht="15" customHeight="1">
      <c r="B81" s="327"/>
      <c r="C81" s="302" t="s">
        <v>1034</v>
      </c>
      <c r="D81" s="302"/>
      <c r="E81" s="302"/>
      <c r="F81" s="325" t="s">
        <v>1035</v>
      </c>
      <c r="G81" s="326"/>
      <c r="H81" s="302" t="s">
        <v>1036</v>
      </c>
      <c r="I81" s="302" t="s">
        <v>1031</v>
      </c>
      <c r="J81" s="302">
        <v>50</v>
      </c>
      <c r="K81" s="316"/>
    </row>
    <row r="82" s="1" customFormat="1" ht="15" customHeight="1">
      <c r="B82" s="327"/>
      <c r="C82" s="302" t="s">
        <v>1037</v>
      </c>
      <c r="D82" s="302"/>
      <c r="E82" s="302"/>
      <c r="F82" s="325" t="s">
        <v>1029</v>
      </c>
      <c r="G82" s="326"/>
      <c r="H82" s="302" t="s">
        <v>1038</v>
      </c>
      <c r="I82" s="302" t="s">
        <v>1039</v>
      </c>
      <c r="J82" s="302"/>
      <c r="K82" s="316"/>
    </row>
    <row r="83" s="1" customFormat="1" ht="15" customHeight="1">
      <c r="B83" s="327"/>
      <c r="C83" s="328" t="s">
        <v>1040</v>
      </c>
      <c r="D83" s="328"/>
      <c r="E83" s="328"/>
      <c r="F83" s="329" t="s">
        <v>1035</v>
      </c>
      <c r="G83" s="328"/>
      <c r="H83" s="328" t="s">
        <v>1041</v>
      </c>
      <c r="I83" s="328" t="s">
        <v>1031</v>
      </c>
      <c r="J83" s="328">
        <v>15</v>
      </c>
      <c r="K83" s="316"/>
    </row>
    <row r="84" s="1" customFormat="1" ht="15" customHeight="1">
      <c r="B84" s="327"/>
      <c r="C84" s="328" t="s">
        <v>1042</v>
      </c>
      <c r="D84" s="328"/>
      <c r="E84" s="328"/>
      <c r="F84" s="329" t="s">
        <v>1035</v>
      </c>
      <c r="G84" s="328"/>
      <c r="H84" s="328" t="s">
        <v>1043</v>
      </c>
      <c r="I84" s="328" t="s">
        <v>1031</v>
      </c>
      <c r="J84" s="328">
        <v>15</v>
      </c>
      <c r="K84" s="316"/>
    </row>
    <row r="85" s="1" customFormat="1" ht="15" customHeight="1">
      <c r="B85" s="327"/>
      <c r="C85" s="328" t="s">
        <v>1044</v>
      </c>
      <c r="D85" s="328"/>
      <c r="E85" s="328"/>
      <c r="F85" s="329" t="s">
        <v>1035</v>
      </c>
      <c r="G85" s="328"/>
      <c r="H85" s="328" t="s">
        <v>1045</v>
      </c>
      <c r="I85" s="328" t="s">
        <v>1031</v>
      </c>
      <c r="J85" s="328">
        <v>20</v>
      </c>
      <c r="K85" s="316"/>
    </row>
    <row r="86" s="1" customFormat="1" ht="15" customHeight="1">
      <c r="B86" s="327"/>
      <c r="C86" s="328" t="s">
        <v>1046</v>
      </c>
      <c r="D86" s="328"/>
      <c r="E86" s="328"/>
      <c r="F86" s="329" t="s">
        <v>1035</v>
      </c>
      <c r="G86" s="328"/>
      <c r="H86" s="328" t="s">
        <v>1047</v>
      </c>
      <c r="I86" s="328" t="s">
        <v>1031</v>
      </c>
      <c r="J86" s="328">
        <v>20</v>
      </c>
      <c r="K86" s="316"/>
    </row>
    <row r="87" s="1" customFormat="1" ht="15" customHeight="1">
      <c r="B87" s="327"/>
      <c r="C87" s="302" t="s">
        <v>1048</v>
      </c>
      <c r="D87" s="302"/>
      <c r="E87" s="302"/>
      <c r="F87" s="325" t="s">
        <v>1035</v>
      </c>
      <c r="G87" s="326"/>
      <c r="H87" s="302" t="s">
        <v>1049</v>
      </c>
      <c r="I87" s="302" t="s">
        <v>1031</v>
      </c>
      <c r="J87" s="302">
        <v>50</v>
      </c>
      <c r="K87" s="316"/>
    </row>
    <row r="88" s="1" customFormat="1" ht="15" customHeight="1">
      <c r="B88" s="327"/>
      <c r="C88" s="302" t="s">
        <v>1050</v>
      </c>
      <c r="D88" s="302"/>
      <c r="E88" s="302"/>
      <c r="F88" s="325" t="s">
        <v>1035</v>
      </c>
      <c r="G88" s="326"/>
      <c r="H88" s="302" t="s">
        <v>1051</v>
      </c>
      <c r="I88" s="302" t="s">
        <v>1031</v>
      </c>
      <c r="J88" s="302">
        <v>20</v>
      </c>
      <c r="K88" s="316"/>
    </row>
    <row r="89" s="1" customFormat="1" ht="15" customHeight="1">
      <c r="B89" s="327"/>
      <c r="C89" s="302" t="s">
        <v>1052</v>
      </c>
      <c r="D89" s="302"/>
      <c r="E89" s="302"/>
      <c r="F89" s="325" t="s">
        <v>1035</v>
      </c>
      <c r="G89" s="326"/>
      <c r="H89" s="302" t="s">
        <v>1053</v>
      </c>
      <c r="I89" s="302" t="s">
        <v>1031</v>
      </c>
      <c r="J89" s="302">
        <v>20</v>
      </c>
      <c r="K89" s="316"/>
    </row>
    <row r="90" s="1" customFormat="1" ht="15" customHeight="1">
      <c r="B90" s="327"/>
      <c r="C90" s="302" t="s">
        <v>1054</v>
      </c>
      <c r="D90" s="302"/>
      <c r="E90" s="302"/>
      <c r="F90" s="325" t="s">
        <v>1035</v>
      </c>
      <c r="G90" s="326"/>
      <c r="H90" s="302" t="s">
        <v>1055</v>
      </c>
      <c r="I90" s="302" t="s">
        <v>1031</v>
      </c>
      <c r="J90" s="302">
        <v>50</v>
      </c>
      <c r="K90" s="316"/>
    </row>
    <row r="91" s="1" customFormat="1" ht="15" customHeight="1">
      <c r="B91" s="327"/>
      <c r="C91" s="302" t="s">
        <v>1056</v>
      </c>
      <c r="D91" s="302"/>
      <c r="E91" s="302"/>
      <c r="F91" s="325" t="s">
        <v>1035</v>
      </c>
      <c r="G91" s="326"/>
      <c r="H91" s="302" t="s">
        <v>1056</v>
      </c>
      <c r="I91" s="302" t="s">
        <v>1031</v>
      </c>
      <c r="J91" s="302">
        <v>50</v>
      </c>
      <c r="K91" s="316"/>
    </row>
    <row r="92" s="1" customFormat="1" ht="15" customHeight="1">
      <c r="B92" s="327"/>
      <c r="C92" s="302" t="s">
        <v>1057</v>
      </c>
      <c r="D92" s="302"/>
      <c r="E92" s="302"/>
      <c r="F92" s="325" t="s">
        <v>1035</v>
      </c>
      <c r="G92" s="326"/>
      <c r="H92" s="302" t="s">
        <v>1058</v>
      </c>
      <c r="I92" s="302" t="s">
        <v>1031</v>
      </c>
      <c r="J92" s="302">
        <v>255</v>
      </c>
      <c r="K92" s="316"/>
    </row>
    <row r="93" s="1" customFormat="1" ht="15" customHeight="1">
      <c r="B93" s="327"/>
      <c r="C93" s="302" t="s">
        <v>1059</v>
      </c>
      <c r="D93" s="302"/>
      <c r="E93" s="302"/>
      <c r="F93" s="325" t="s">
        <v>1029</v>
      </c>
      <c r="G93" s="326"/>
      <c r="H93" s="302" t="s">
        <v>1060</v>
      </c>
      <c r="I93" s="302" t="s">
        <v>1061</v>
      </c>
      <c r="J93" s="302"/>
      <c r="K93" s="316"/>
    </row>
    <row r="94" s="1" customFormat="1" ht="15" customHeight="1">
      <c r="B94" s="327"/>
      <c r="C94" s="302" t="s">
        <v>1062</v>
      </c>
      <c r="D94" s="302"/>
      <c r="E94" s="302"/>
      <c r="F94" s="325" t="s">
        <v>1029</v>
      </c>
      <c r="G94" s="326"/>
      <c r="H94" s="302" t="s">
        <v>1063</v>
      </c>
      <c r="I94" s="302" t="s">
        <v>1064</v>
      </c>
      <c r="J94" s="302"/>
      <c r="K94" s="316"/>
    </row>
    <row r="95" s="1" customFormat="1" ht="15" customHeight="1">
      <c r="B95" s="327"/>
      <c r="C95" s="302" t="s">
        <v>1065</v>
      </c>
      <c r="D95" s="302"/>
      <c r="E95" s="302"/>
      <c r="F95" s="325" t="s">
        <v>1029</v>
      </c>
      <c r="G95" s="326"/>
      <c r="H95" s="302" t="s">
        <v>1065</v>
      </c>
      <c r="I95" s="302" t="s">
        <v>1064</v>
      </c>
      <c r="J95" s="302"/>
      <c r="K95" s="316"/>
    </row>
    <row r="96" s="1" customFormat="1" ht="15" customHeight="1">
      <c r="B96" s="327"/>
      <c r="C96" s="302" t="s">
        <v>40</v>
      </c>
      <c r="D96" s="302"/>
      <c r="E96" s="302"/>
      <c r="F96" s="325" t="s">
        <v>1029</v>
      </c>
      <c r="G96" s="326"/>
      <c r="H96" s="302" t="s">
        <v>1066</v>
      </c>
      <c r="I96" s="302" t="s">
        <v>1064</v>
      </c>
      <c r="J96" s="302"/>
      <c r="K96" s="316"/>
    </row>
    <row r="97" s="1" customFormat="1" ht="15" customHeight="1">
      <c r="B97" s="327"/>
      <c r="C97" s="302" t="s">
        <v>50</v>
      </c>
      <c r="D97" s="302"/>
      <c r="E97" s="302"/>
      <c r="F97" s="325" t="s">
        <v>1029</v>
      </c>
      <c r="G97" s="326"/>
      <c r="H97" s="302" t="s">
        <v>1067</v>
      </c>
      <c r="I97" s="302" t="s">
        <v>1064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1068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1023</v>
      </c>
      <c r="D103" s="317"/>
      <c r="E103" s="317"/>
      <c r="F103" s="317" t="s">
        <v>1024</v>
      </c>
      <c r="G103" s="318"/>
      <c r="H103" s="317" t="s">
        <v>56</v>
      </c>
      <c r="I103" s="317" t="s">
        <v>59</v>
      </c>
      <c r="J103" s="317" t="s">
        <v>1025</v>
      </c>
      <c r="K103" s="316"/>
    </row>
    <row r="104" s="1" customFormat="1" ht="17.25" customHeight="1">
      <c r="B104" s="314"/>
      <c r="C104" s="319" t="s">
        <v>1026</v>
      </c>
      <c r="D104" s="319"/>
      <c r="E104" s="319"/>
      <c r="F104" s="320" t="s">
        <v>1027</v>
      </c>
      <c r="G104" s="321"/>
      <c r="H104" s="319"/>
      <c r="I104" s="319"/>
      <c r="J104" s="319" t="s">
        <v>1028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55</v>
      </c>
      <c r="D106" s="324"/>
      <c r="E106" s="324"/>
      <c r="F106" s="325" t="s">
        <v>1029</v>
      </c>
      <c r="G106" s="302"/>
      <c r="H106" s="302" t="s">
        <v>1069</v>
      </c>
      <c r="I106" s="302" t="s">
        <v>1031</v>
      </c>
      <c r="J106" s="302">
        <v>20</v>
      </c>
      <c r="K106" s="316"/>
    </row>
    <row r="107" s="1" customFormat="1" ht="15" customHeight="1">
      <c r="B107" s="314"/>
      <c r="C107" s="302" t="s">
        <v>1032</v>
      </c>
      <c r="D107" s="302"/>
      <c r="E107" s="302"/>
      <c r="F107" s="325" t="s">
        <v>1029</v>
      </c>
      <c r="G107" s="302"/>
      <c r="H107" s="302" t="s">
        <v>1069</v>
      </c>
      <c r="I107" s="302" t="s">
        <v>1031</v>
      </c>
      <c r="J107" s="302">
        <v>120</v>
      </c>
      <c r="K107" s="316"/>
    </row>
    <row r="108" s="1" customFormat="1" ht="15" customHeight="1">
      <c r="B108" s="327"/>
      <c r="C108" s="302" t="s">
        <v>1034</v>
      </c>
      <c r="D108" s="302"/>
      <c r="E108" s="302"/>
      <c r="F108" s="325" t="s">
        <v>1035</v>
      </c>
      <c r="G108" s="302"/>
      <c r="H108" s="302" t="s">
        <v>1069</v>
      </c>
      <c r="I108" s="302" t="s">
        <v>1031</v>
      </c>
      <c r="J108" s="302">
        <v>50</v>
      </c>
      <c r="K108" s="316"/>
    </row>
    <row r="109" s="1" customFormat="1" ht="15" customHeight="1">
      <c r="B109" s="327"/>
      <c r="C109" s="302" t="s">
        <v>1037</v>
      </c>
      <c r="D109" s="302"/>
      <c r="E109" s="302"/>
      <c r="F109" s="325" t="s">
        <v>1029</v>
      </c>
      <c r="G109" s="302"/>
      <c r="H109" s="302" t="s">
        <v>1069</v>
      </c>
      <c r="I109" s="302" t="s">
        <v>1039</v>
      </c>
      <c r="J109" s="302"/>
      <c r="K109" s="316"/>
    </row>
    <row r="110" s="1" customFormat="1" ht="15" customHeight="1">
      <c r="B110" s="327"/>
      <c r="C110" s="302" t="s">
        <v>1048</v>
      </c>
      <c r="D110" s="302"/>
      <c r="E110" s="302"/>
      <c r="F110" s="325" t="s">
        <v>1035</v>
      </c>
      <c r="G110" s="302"/>
      <c r="H110" s="302" t="s">
        <v>1069</v>
      </c>
      <c r="I110" s="302" t="s">
        <v>1031</v>
      </c>
      <c r="J110" s="302">
        <v>50</v>
      </c>
      <c r="K110" s="316"/>
    </row>
    <row r="111" s="1" customFormat="1" ht="15" customHeight="1">
      <c r="B111" s="327"/>
      <c r="C111" s="302" t="s">
        <v>1056</v>
      </c>
      <c r="D111" s="302"/>
      <c r="E111" s="302"/>
      <c r="F111" s="325" t="s">
        <v>1035</v>
      </c>
      <c r="G111" s="302"/>
      <c r="H111" s="302" t="s">
        <v>1069</v>
      </c>
      <c r="I111" s="302" t="s">
        <v>1031</v>
      </c>
      <c r="J111" s="302">
        <v>50</v>
      </c>
      <c r="K111" s="316"/>
    </row>
    <row r="112" s="1" customFormat="1" ht="15" customHeight="1">
      <c r="B112" s="327"/>
      <c r="C112" s="302" t="s">
        <v>1054</v>
      </c>
      <c r="D112" s="302"/>
      <c r="E112" s="302"/>
      <c r="F112" s="325" t="s">
        <v>1035</v>
      </c>
      <c r="G112" s="302"/>
      <c r="H112" s="302" t="s">
        <v>1069</v>
      </c>
      <c r="I112" s="302" t="s">
        <v>1031</v>
      </c>
      <c r="J112" s="302">
        <v>50</v>
      </c>
      <c r="K112" s="316"/>
    </row>
    <row r="113" s="1" customFormat="1" ht="15" customHeight="1">
      <c r="B113" s="327"/>
      <c r="C113" s="302" t="s">
        <v>55</v>
      </c>
      <c r="D113" s="302"/>
      <c r="E113" s="302"/>
      <c r="F113" s="325" t="s">
        <v>1029</v>
      </c>
      <c r="G113" s="302"/>
      <c r="H113" s="302" t="s">
        <v>1070</v>
      </c>
      <c r="I113" s="302" t="s">
        <v>1031</v>
      </c>
      <c r="J113" s="302">
        <v>20</v>
      </c>
      <c r="K113" s="316"/>
    </row>
    <row r="114" s="1" customFormat="1" ht="15" customHeight="1">
      <c r="B114" s="327"/>
      <c r="C114" s="302" t="s">
        <v>1071</v>
      </c>
      <c r="D114" s="302"/>
      <c r="E114" s="302"/>
      <c r="F114" s="325" t="s">
        <v>1029</v>
      </c>
      <c r="G114" s="302"/>
      <c r="H114" s="302" t="s">
        <v>1072</v>
      </c>
      <c r="I114" s="302" t="s">
        <v>1031</v>
      </c>
      <c r="J114" s="302">
        <v>120</v>
      </c>
      <c r="K114" s="316"/>
    </row>
    <row r="115" s="1" customFormat="1" ht="15" customHeight="1">
      <c r="B115" s="327"/>
      <c r="C115" s="302" t="s">
        <v>40</v>
      </c>
      <c r="D115" s="302"/>
      <c r="E115" s="302"/>
      <c r="F115" s="325" t="s">
        <v>1029</v>
      </c>
      <c r="G115" s="302"/>
      <c r="H115" s="302" t="s">
        <v>1073</v>
      </c>
      <c r="I115" s="302" t="s">
        <v>1064</v>
      </c>
      <c r="J115" s="302"/>
      <c r="K115" s="316"/>
    </row>
    <row r="116" s="1" customFormat="1" ht="15" customHeight="1">
      <c r="B116" s="327"/>
      <c r="C116" s="302" t="s">
        <v>50</v>
      </c>
      <c r="D116" s="302"/>
      <c r="E116" s="302"/>
      <c r="F116" s="325" t="s">
        <v>1029</v>
      </c>
      <c r="G116" s="302"/>
      <c r="H116" s="302" t="s">
        <v>1074</v>
      </c>
      <c r="I116" s="302" t="s">
        <v>1064</v>
      </c>
      <c r="J116" s="302"/>
      <c r="K116" s="316"/>
    </row>
    <row r="117" s="1" customFormat="1" ht="15" customHeight="1">
      <c r="B117" s="327"/>
      <c r="C117" s="302" t="s">
        <v>59</v>
      </c>
      <c r="D117" s="302"/>
      <c r="E117" s="302"/>
      <c r="F117" s="325" t="s">
        <v>1029</v>
      </c>
      <c r="G117" s="302"/>
      <c r="H117" s="302" t="s">
        <v>1075</v>
      </c>
      <c r="I117" s="302" t="s">
        <v>1076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1077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1023</v>
      </c>
      <c r="D123" s="317"/>
      <c r="E123" s="317"/>
      <c r="F123" s="317" t="s">
        <v>1024</v>
      </c>
      <c r="G123" s="318"/>
      <c r="H123" s="317" t="s">
        <v>56</v>
      </c>
      <c r="I123" s="317" t="s">
        <v>59</v>
      </c>
      <c r="J123" s="317" t="s">
        <v>1025</v>
      </c>
      <c r="K123" s="346"/>
    </row>
    <row r="124" s="1" customFormat="1" ht="17.25" customHeight="1">
      <c r="B124" s="345"/>
      <c r="C124" s="319" t="s">
        <v>1026</v>
      </c>
      <c r="D124" s="319"/>
      <c r="E124" s="319"/>
      <c r="F124" s="320" t="s">
        <v>1027</v>
      </c>
      <c r="G124" s="321"/>
      <c r="H124" s="319"/>
      <c r="I124" s="319"/>
      <c r="J124" s="319" t="s">
        <v>1028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1032</v>
      </c>
      <c r="D126" s="324"/>
      <c r="E126" s="324"/>
      <c r="F126" s="325" t="s">
        <v>1029</v>
      </c>
      <c r="G126" s="302"/>
      <c r="H126" s="302" t="s">
        <v>1069</v>
      </c>
      <c r="I126" s="302" t="s">
        <v>1031</v>
      </c>
      <c r="J126" s="302">
        <v>120</v>
      </c>
      <c r="K126" s="350"/>
    </row>
    <row r="127" s="1" customFormat="1" ht="15" customHeight="1">
      <c r="B127" s="347"/>
      <c r="C127" s="302" t="s">
        <v>1078</v>
      </c>
      <c r="D127" s="302"/>
      <c r="E127" s="302"/>
      <c r="F127" s="325" t="s">
        <v>1029</v>
      </c>
      <c r="G127" s="302"/>
      <c r="H127" s="302" t="s">
        <v>1079</v>
      </c>
      <c r="I127" s="302" t="s">
        <v>1031</v>
      </c>
      <c r="J127" s="302" t="s">
        <v>1080</v>
      </c>
      <c r="K127" s="350"/>
    </row>
    <row r="128" s="1" customFormat="1" ht="15" customHeight="1">
      <c r="B128" s="347"/>
      <c r="C128" s="302" t="s">
        <v>977</v>
      </c>
      <c r="D128" s="302"/>
      <c r="E128" s="302"/>
      <c r="F128" s="325" t="s">
        <v>1029</v>
      </c>
      <c r="G128" s="302"/>
      <c r="H128" s="302" t="s">
        <v>1081</v>
      </c>
      <c r="I128" s="302" t="s">
        <v>1031</v>
      </c>
      <c r="J128" s="302" t="s">
        <v>1080</v>
      </c>
      <c r="K128" s="350"/>
    </row>
    <row r="129" s="1" customFormat="1" ht="15" customHeight="1">
      <c r="B129" s="347"/>
      <c r="C129" s="302" t="s">
        <v>1040</v>
      </c>
      <c r="D129" s="302"/>
      <c r="E129" s="302"/>
      <c r="F129" s="325" t="s">
        <v>1035</v>
      </c>
      <c r="G129" s="302"/>
      <c r="H129" s="302" t="s">
        <v>1041</v>
      </c>
      <c r="I129" s="302" t="s">
        <v>1031</v>
      </c>
      <c r="J129" s="302">
        <v>15</v>
      </c>
      <c r="K129" s="350"/>
    </row>
    <row r="130" s="1" customFormat="1" ht="15" customHeight="1">
      <c r="B130" s="347"/>
      <c r="C130" s="328" t="s">
        <v>1042</v>
      </c>
      <c r="D130" s="328"/>
      <c r="E130" s="328"/>
      <c r="F130" s="329" t="s">
        <v>1035</v>
      </c>
      <c r="G130" s="328"/>
      <c r="H130" s="328" t="s">
        <v>1043</v>
      </c>
      <c r="I130" s="328" t="s">
        <v>1031</v>
      </c>
      <c r="J130" s="328">
        <v>15</v>
      </c>
      <c r="K130" s="350"/>
    </row>
    <row r="131" s="1" customFormat="1" ht="15" customHeight="1">
      <c r="B131" s="347"/>
      <c r="C131" s="328" t="s">
        <v>1044</v>
      </c>
      <c r="D131" s="328"/>
      <c r="E131" s="328"/>
      <c r="F131" s="329" t="s">
        <v>1035</v>
      </c>
      <c r="G131" s="328"/>
      <c r="H131" s="328" t="s">
        <v>1045</v>
      </c>
      <c r="I131" s="328" t="s">
        <v>1031</v>
      </c>
      <c r="J131" s="328">
        <v>20</v>
      </c>
      <c r="K131" s="350"/>
    </row>
    <row r="132" s="1" customFormat="1" ht="15" customHeight="1">
      <c r="B132" s="347"/>
      <c r="C132" s="328" t="s">
        <v>1046</v>
      </c>
      <c r="D132" s="328"/>
      <c r="E132" s="328"/>
      <c r="F132" s="329" t="s">
        <v>1035</v>
      </c>
      <c r="G132" s="328"/>
      <c r="H132" s="328" t="s">
        <v>1047</v>
      </c>
      <c r="I132" s="328" t="s">
        <v>1031</v>
      </c>
      <c r="J132" s="328">
        <v>20</v>
      </c>
      <c r="K132" s="350"/>
    </row>
    <row r="133" s="1" customFormat="1" ht="15" customHeight="1">
      <c r="B133" s="347"/>
      <c r="C133" s="302" t="s">
        <v>1034</v>
      </c>
      <c r="D133" s="302"/>
      <c r="E133" s="302"/>
      <c r="F133" s="325" t="s">
        <v>1035</v>
      </c>
      <c r="G133" s="302"/>
      <c r="H133" s="302" t="s">
        <v>1069</v>
      </c>
      <c r="I133" s="302" t="s">
        <v>1031</v>
      </c>
      <c r="J133" s="302">
        <v>50</v>
      </c>
      <c r="K133" s="350"/>
    </row>
    <row r="134" s="1" customFormat="1" ht="15" customHeight="1">
      <c r="B134" s="347"/>
      <c r="C134" s="302" t="s">
        <v>1048</v>
      </c>
      <c r="D134" s="302"/>
      <c r="E134" s="302"/>
      <c r="F134" s="325" t="s">
        <v>1035</v>
      </c>
      <c r="G134" s="302"/>
      <c r="H134" s="302" t="s">
        <v>1069</v>
      </c>
      <c r="I134" s="302" t="s">
        <v>1031</v>
      </c>
      <c r="J134" s="302">
        <v>50</v>
      </c>
      <c r="K134" s="350"/>
    </row>
    <row r="135" s="1" customFormat="1" ht="15" customHeight="1">
      <c r="B135" s="347"/>
      <c r="C135" s="302" t="s">
        <v>1054</v>
      </c>
      <c r="D135" s="302"/>
      <c r="E135" s="302"/>
      <c r="F135" s="325" t="s">
        <v>1035</v>
      </c>
      <c r="G135" s="302"/>
      <c r="H135" s="302" t="s">
        <v>1069</v>
      </c>
      <c r="I135" s="302" t="s">
        <v>1031</v>
      </c>
      <c r="J135" s="302">
        <v>50</v>
      </c>
      <c r="K135" s="350"/>
    </row>
    <row r="136" s="1" customFormat="1" ht="15" customHeight="1">
      <c r="B136" s="347"/>
      <c r="C136" s="302" t="s">
        <v>1056</v>
      </c>
      <c r="D136" s="302"/>
      <c r="E136" s="302"/>
      <c r="F136" s="325" t="s">
        <v>1035</v>
      </c>
      <c r="G136" s="302"/>
      <c r="H136" s="302" t="s">
        <v>1069</v>
      </c>
      <c r="I136" s="302" t="s">
        <v>1031</v>
      </c>
      <c r="J136" s="302">
        <v>50</v>
      </c>
      <c r="K136" s="350"/>
    </row>
    <row r="137" s="1" customFormat="1" ht="15" customHeight="1">
      <c r="B137" s="347"/>
      <c r="C137" s="302" t="s">
        <v>1057</v>
      </c>
      <c r="D137" s="302"/>
      <c r="E137" s="302"/>
      <c r="F137" s="325" t="s">
        <v>1035</v>
      </c>
      <c r="G137" s="302"/>
      <c r="H137" s="302" t="s">
        <v>1082</v>
      </c>
      <c r="I137" s="302" t="s">
        <v>1031</v>
      </c>
      <c r="J137" s="302">
        <v>255</v>
      </c>
      <c r="K137" s="350"/>
    </row>
    <row r="138" s="1" customFormat="1" ht="15" customHeight="1">
      <c r="B138" s="347"/>
      <c r="C138" s="302" t="s">
        <v>1059</v>
      </c>
      <c r="D138" s="302"/>
      <c r="E138" s="302"/>
      <c r="F138" s="325" t="s">
        <v>1029</v>
      </c>
      <c r="G138" s="302"/>
      <c r="H138" s="302" t="s">
        <v>1083</v>
      </c>
      <c r="I138" s="302" t="s">
        <v>1061</v>
      </c>
      <c r="J138" s="302"/>
      <c r="K138" s="350"/>
    </row>
    <row r="139" s="1" customFormat="1" ht="15" customHeight="1">
      <c r="B139" s="347"/>
      <c r="C139" s="302" t="s">
        <v>1062</v>
      </c>
      <c r="D139" s="302"/>
      <c r="E139" s="302"/>
      <c r="F139" s="325" t="s">
        <v>1029</v>
      </c>
      <c r="G139" s="302"/>
      <c r="H139" s="302" t="s">
        <v>1084</v>
      </c>
      <c r="I139" s="302" t="s">
        <v>1064</v>
      </c>
      <c r="J139" s="302"/>
      <c r="K139" s="350"/>
    </row>
    <row r="140" s="1" customFormat="1" ht="15" customHeight="1">
      <c r="B140" s="347"/>
      <c r="C140" s="302" t="s">
        <v>1065</v>
      </c>
      <c r="D140" s="302"/>
      <c r="E140" s="302"/>
      <c r="F140" s="325" t="s">
        <v>1029</v>
      </c>
      <c r="G140" s="302"/>
      <c r="H140" s="302" t="s">
        <v>1065</v>
      </c>
      <c r="I140" s="302" t="s">
        <v>1064</v>
      </c>
      <c r="J140" s="302"/>
      <c r="K140" s="350"/>
    </row>
    <row r="141" s="1" customFormat="1" ht="15" customHeight="1">
      <c r="B141" s="347"/>
      <c r="C141" s="302" t="s">
        <v>40</v>
      </c>
      <c r="D141" s="302"/>
      <c r="E141" s="302"/>
      <c r="F141" s="325" t="s">
        <v>1029</v>
      </c>
      <c r="G141" s="302"/>
      <c r="H141" s="302" t="s">
        <v>1085</v>
      </c>
      <c r="I141" s="302" t="s">
        <v>1064</v>
      </c>
      <c r="J141" s="302"/>
      <c r="K141" s="350"/>
    </row>
    <row r="142" s="1" customFormat="1" ht="15" customHeight="1">
      <c r="B142" s="347"/>
      <c r="C142" s="302" t="s">
        <v>1086</v>
      </c>
      <c r="D142" s="302"/>
      <c r="E142" s="302"/>
      <c r="F142" s="325" t="s">
        <v>1029</v>
      </c>
      <c r="G142" s="302"/>
      <c r="H142" s="302" t="s">
        <v>1087</v>
      </c>
      <c r="I142" s="302" t="s">
        <v>1064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1088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1023</v>
      </c>
      <c r="D148" s="317"/>
      <c r="E148" s="317"/>
      <c r="F148" s="317" t="s">
        <v>1024</v>
      </c>
      <c r="G148" s="318"/>
      <c r="H148" s="317" t="s">
        <v>56</v>
      </c>
      <c r="I148" s="317" t="s">
        <v>59</v>
      </c>
      <c r="J148" s="317" t="s">
        <v>1025</v>
      </c>
      <c r="K148" s="316"/>
    </row>
    <row r="149" s="1" customFormat="1" ht="17.25" customHeight="1">
      <c r="B149" s="314"/>
      <c r="C149" s="319" t="s">
        <v>1026</v>
      </c>
      <c r="D149" s="319"/>
      <c r="E149" s="319"/>
      <c r="F149" s="320" t="s">
        <v>1027</v>
      </c>
      <c r="G149" s="321"/>
      <c r="H149" s="319"/>
      <c r="I149" s="319"/>
      <c r="J149" s="319" t="s">
        <v>1028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1032</v>
      </c>
      <c r="D151" s="302"/>
      <c r="E151" s="302"/>
      <c r="F151" s="355" t="s">
        <v>1029</v>
      </c>
      <c r="G151" s="302"/>
      <c r="H151" s="354" t="s">
        <v>1069</v>
      </c>
      <c r="I151" s="354" t="s">
        <v>1031</v>
      </c>
      <c r="J151" s="354">
        <v>120</v>
      </c>
      <c r="K151" s="350"/>
    </row>
    <row r="152" s="1" customFormat="1" ht="15" customHeight="1">
      <c r="B152" s="327"/>
      <c r="C152" s="354" t="s">
        <v>1078</v>
      </c>
      <c r="D152" s="302"/>
      <c r="E152" s="302"/>
      <c r="F152" s="355" t="s">
        <v>1029</v>
      </c>
      <c r="G152" s="302"/>
      <c r="H152" s="354" t="s">
        <v>1089</v>
      </c>
      <c r="I152" s="354" t="s">
        <v>1031</v>
      </c>
      <c r="J152" s="354" t="s">
        <v>1080</v>
      </c>
      <c r="K152" s="350"/>
    </row>
    <row r="153" s="1" customFormat="1" ht="15" customHeight="1">
      <c r="B153" s="327"/>
      <c r="C153" s="354" t="s">
        <v>977</v>
      </c>
      <c r="D153" s="302"/>
      <c r="E153" s="302"/>
      <c r="F153" s="355" t="s">
        <v>1029</v>
      </c>
      <c r="G153" s="302"/>
      <c r="H153" s="354" t="s">
        <v>1090</v>
      </c>
      <c r="I153" s="354" t="s">
        <v>1031</v>
      </c>
      <c r="J153" s="354" t="s">
        <v>1080</v>
      </c>
      <c r="K153" s="350"/>
    </row>
    <row r="154" s="1" customFormat="1" ht="15" customHeight="1">
      <c r="B154" s="327"/>
      <c r="C154" s="354" t="s">
        <v>1034</v>
      </c>
      <c r="D154" s="302"/>
      <c r="E154" s="302"/>
      <c r="F154" s="355" t="s">
        <v>1035</v>
      </c>
      <c r="G154" s="302"/>
      <c r="H154" s="354" t="s">
        <v>1069</v>
      </c>
      <c r="I154" s="354" t="s">
        <v>1031</v>
      </c>
      <c r="J154" s="354">
        <v>50</v>
      </c>
      <c r="K154" s="350"/>
    </row>
    <row r="155" s="1" customFormat="1" ht="15" customHeight="1">
      <c r="B155" s="327"/>
      <c r="C155" s="354" t="s">
        <v>1037</v>
      </c>
      <c r="D155" s="302"/>
      <c r="E155" s="302"/>
      <c r="F155" s="355" t="s">
        <v>1029</v>
      </c>
      <c r="G155" s="302"/>
      <c r="H155" s="354" t="s">
        <v>1069</v>
      </c>
      <c r="I155" s="354" t="s">
        <v>1039</v>
      </c>
      <c r="J155" s="354"/>
      <c r="K155" s="350"/>
    </row>
    <row r="156" s="1" customFormat="1" ht="15" customHeight="1">
      <c r="B156" s="327"/>
      <c r="C156" s="354" t="s">
        <v>1048</v>
      </c>
      <c r="D156" s="302"/>
      <c r="E156" s="302"/>
      <c r="F156" s="355" t="s">
        <v>1035</v>
      </c>
      <c r="G156" s="302"/>
      <c r="H156" s="354" t="s">
        <v>1069</v>
      </c>
      <c r="I156" s="354" t="s">
        <v>1031</v>
      </c>
      <c r="J156" s="354">
        <v>50</v>
      </c>
      <c r="K156" s="350"/>
    </row>
    <row r="157" s="1" customFormat="1" ht="15" customHeight="1">
      <c r="B157" s="327"/>
      <c r="C157" s="354" t="s">
        <v>1056</v>
      </c>
      <c r="D157" s="302"/>
      <c r="E157" s="302"/>
      <c r="F157" s="355" t="s">
        <v>1035</v>
      </c>
      <c r="G157" s="302"/>
      <c r="H157" s="354" t="s">
        <v>1069</v>
      </c>
      <c r="I157" s="354" t="s">
        <v>1031</v>
      </c>
      <c r="J157" s="354">
        <v>50</v>
      </c>
      <c r="K157" s="350"/>
    </row>
    <row r="158" s="1" customFormat="1" ht="15" customHeight="1">
      <c r="B158" s="327"/>
      <c r="C158" s="354" t="s">
        <v>1054</v>
      </c>
      <c r="D158" s="302"/>
      <c r="E158" s="302"/>
      <c r="F158" s="355" t="s">
        <v>1035</v>
      </c>
      <c r="G158" s="302"/>
      <c r="H158" s="354" t="s">
        <v>1069</v>
      </c>
      <c r="I158" s="354" t="s">
        <v>1031</v>
      </c>
      <c r="J158" s="354">
        <v>50</v>
      </c>
      <c r="K158" s="350"/>
    </row>
    <row r="159" s="1" customFormat="1" ht="15" customHeight="1">
      <c r="B159" s="327"/>
      <c r="C159" s="354" t="s">
        <v>95</v>
      </c>
      <c r="D159" s="302"/>
      <c r="E159" s="302"/>
      <c r="F159" s="355" t="s">
        <v>1029</v>
      </c>
      <c r="G159" s="302"/>
      <c r="H159" s="354" t="s">
        <v>1091</v>
      </c>
      <c r="I159" s="354" t="s">
        <v>1031</v>
      </c>
      <c r="J159" s="354" t="s">
        <v>1092</v>
      </c>
      <c r="K159" s="350"/>
    </row>
    <row r="160" s="1" customFormat="1" ht="15" customHeight="1">
      <c r="B160" s="327"/>
      <c r="C160" s="354" t="s">
        <v>1093</v>
      </c>
      <c r="D160" s="302"/>
      <c r="E160" s="302"/>
      <c r="F160" s="355" t="s">
        <v>1029</v>
      </c>
      <c r="G160" s="302"/>
      <c r="H160" s="354" t="s">
        <v>1094</v>
      </c>
      <c r="I160" s="354" t="s">
        <v>1064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1095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1023</v>
      </c>
      <c r="D166" s="317"/>
      <c r="E166" s="317"/>
      <c r="F166" s="317" t="s">
        <v>1024</v>
      </c>
      <c r="G166" s="359"/>
      <c r="H166" s="360" t="s">
        <v>56</v>
      </c>
      <c r="I166" s="360" t="s">
        <v>59</v>
      </c>
      <c r="J166" s="317" t="s">
        <v>1025</v>
      </c>
      <c r="K166" s="294"/>
    </row>
    <row r="167" s="1" customFormat="1" ht="17.25" customHeight="1">
      <c r="B167" s="295"/>
      <c r="C167" s="319" t="s">
        <v>1026</v>
      </c>
      <c r="D167" s="319"/>
      <c r="E167" s="319"/>
      <c r="F167" s="320" t="s">
        <v>1027</v>
      </c>
      <c r="G167" s="361"/>
      <c r="H167" s="362"/>
      <c r="I167" s="362"/>
      <c r="J167" s="319" t="s">
        <v>1028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1032</v>
      </c>
      <c r="D169" s="302"/>
      <c r="E169" s="302"/>
      <c r="F169" s="325" t="s">
        <v>1029</v>
      </c>
      <c r="G169" s="302"/>
      <c r="H169" s="302" t="s">
        <v>1069</v>
      </c>
      <c r="I169" s="302" t="s">
        <v>1031</v>
      </c>
      <c r="J169" s="302">
        <v>120</v>
      </c>
      <c r="K169" s="350"/>
    </row>
    <row r="170" s="1" customFormat="1" ht="15" customHeight="1">
      <c r="B170" s="327"/>
      <c r="C170" s="302" t="s">
        <v>1078</v>
      </c>
      <c r="D170" s="302"/>
      <c r="E170" s="302"/>
      <c r="F170" s="325" t="s">
        <v>1029</v>
      </c>
      <c r="G170" s="302"/>
      <c r="H170" s="302" t="s">
        <v>1079</v>
      </c>
      <c r="I170" s="302" t="s">
        <v>1031</v>
      </c>
      <c r="J170" s="302" t="s">
        <v>1080</v>
      </c>
      <c r="K170" s="350"/>
    </row>
    <row r="171" s="1" customFormat="1" ht="15" customHeight="1">
      <c r="B171" s="327"/>
      <c r="C171" s="302" t="s">
        <v>977</v>
      </c>
      <c r="D171" s="302"/>
      <c r="E171" s="302"/>
      <c r="F171" s="325" t="s">
        <v>1029</v>
      </c>
      <c r="G171" s="302"/>
      <c r="H171" s="302" t="s">
        <v>1096</v>
      </c>
      <c r="I171" s="302" t="s">
        <v>1031</v>
      </c>
      <c r="J171" s="302" t="s">
        <v>1080</v>
      </c>
      <c r="K171" s="350"/>
    </row>
    <row r="172" s="1" customFormat="1" ht="15" customHeight="1">
      <c r="B172" s="327"/>
      <c r="C172" s="302" t="s">
        <v>1034</v>
      </c>
      <c r="D172" s="302"/>
      <c r="E172" s="302"/>
      <c r="F172" s="325" t="s">
        <v>1035</v>
      </c>
      <c r="G172" s="302"/>
      <c r="H172" s="302" t="s">
        <v>1096</v>
      </c>
      <c r="I172" s="302" t="s">
        <v>1031</v>
      </c>
      <c r="J172" s="302">
        <v>50</v>
      </c>
      <c r="K172" s="350"/>
    </row>
    <row r="173" s="1" customFormat="1" ht="15" customHeight="1">
      <c r="B173" s="327"/>
      <c r="C173" s="302" t="s">
        <v>1037</v>
      </c>
      <c r="D173" s="302"/>
      <c r="E173" s="302"/>
      <c r="F173" s="325" t="s">
        <v>1029</v>
      </c>
      <c r="G173" s="302"/>
      <c r="H173" s="302" t="s">
        <v>1096</v>
      </c>
      <c r="I173" s="302" t="s">
        <v>1039</v>
      </c>
      <c r="J173" s="302"/>
      <c r="K173" s="350"/>
    </row>
    <row r="174" s="1" customFormat="1" ht="15" customHeight="1">
      <c r="B174" s="327"/>
      <c r="C174" s="302" t="s">
        <v>1048</v>
      </c>
      <c r="D174" s="302"/>
      <c r="E174" s="302"/>
      <c r="F174" s="325" t="s">
        <v>1035</v>
      </c>
      <c r="G174" s="302"/>
      <c r="H174" s="302" t="s">
        <v>1096</v>
      </c>
      <c r="I174" s="302" t="s">
        <v>1031</v>
      </c>
      <c r="J174" s="302">
        <v>50</v>
      </c>
      <c r="K174" s="350"/>
    </row>
    <row r="175" s="1" customFormat="1" ht="15" customHeight="1">
      <c r="B175" s="327"/>
      <c r="C175" s="302" t="s">
        <v>1056</v>
      </c>
      <c r="D175" s="302"/>
      <c r="E175" s="302"/>
      <c r="F175" s="325" t="s">
        <v>1035</v>
      </c>
      <c r="G175" s="302"/>
      <c r="H175" s="302" t="s">
        <v>1096</v>
      </c>
      <c r="I175" s="302" t="s">
        <v>1031</v>
      </c>
      <c r="J175" s="302">
        <v>50</v>
      </c>
      <c r="K175" s="350"/>
    </row>
    <row r="176" s="1" customFormat="1" ht="15" customHeight="1">
      <c r="B176" s="327"/>
      <c r="C176" s="302" t="s">
        <v>1054</v>
      </c>
      <c r="D176" s="302"/>
      <c r="E176" s="302"/>
      <c r="F176" s="325" t="s">
        <v>1035</v>
      </c>
      <c r="G176" s="302"/>
      <c r="H176" s="302" t="s">
        <v>1096</v>
      </c>
      <c r="I176" s="302" t="s">
        <v>1031</v>
      </c>
      <c r="J176" s="302">
        <v>50</v>
      </c>
      <c r="K176" s="350"/>
    </row>
    <row r="177" s="1" customFormat="1" ht="15" customHeight="1">
      <c r="B177" s="327"/>
      <c r="C177" s="302" t="s">
        <v>100</v>
      </c>
      <c r="D177" s="302"/>
      <c r="E177" s="302"/>
      <c r="F177" s="325" t="s">
        <v>1029</v>
      </c>
      <c r="G177" s="302"/>
      <c r="H177" s="302" t="s">
        <v>1097</v>
      </c>
      <c r="I177" s="302" t="s">
        <v>1098</v>
      </c>
      <c r="J177" s="302"/>
      <c r="K177" s="350"/>
    </row>
    <row r="178" s="1" customFormat="1" ht="15" customHeight="1">
      <c r="B178" s="327"/>
      <c r="C178" s="302" t="s">
        <v>59</v>
      </c>
      <c r="D178" s="302"/>
      <c r="E178" s="302"/>
      <c r="F178" s="325" t="s">
        <v>1029</v>
      </c>
      <c r="G178" s="302"/>
      <c r="H178" s="302" t="s">
        <v>1099</v>
      </c>
      <c r="I178" s="302" t="s">
        <v>1100</v>
      </c>
      <c r="J178" s="302">
        <v>1</v>
      </c>
      <c r="K178" s="350"/>
    </row>
    <row r="179" s="1" customFormat="1" ht="15" customHeight="1">
      <c r="B179" s="327"/>
      <c r="C179" s="302" t="s">
        <v>55</v>
      </c>
      <c r="D179" s="302"/>
      <c r="E179" s="302"/>
      <c r="F179" s="325" t="s">
        <v>1029</v>
      </c>
      <c r="G179" s="302"/>
      <c r="H179" s="302" t="s">
        <v>1101</v>
      </c>
      <c r="I179" s="302" t="s">
        <v>1031</v>
      </c>
      <c r="J179" s="302">
        <v>20</v>
      </c>
      <c r="K179" s="350"/>
    </row>
    <row r="180" s="1" customFormat="1" ht="15" customHeight="1">
      <c r="B180" s="327"/>
      <c r="C180" s="302" t="s">
        <v>56</v>
      </c>
      <c r="D180" s="302"/>
      <c r="E180" s="302"/>
      <c r="F180" s="325" t="s">
        <v>1029</v>
      </c>
      <c r="G180" s="302"/>
      <c r="H180" s="302" t="s">
        <v>1102</v>
      </c>
      <c r="I180" s="302" t="s">
        <v>1031</v>
      </c>
      <c r="J180" s="302">
        <v>255</v>
      </c>
      <c r="K180" s="350"/>
    </row>
    <row r="181" s="1" customFormat="1" ht="15" customHeight="1">
      <c r="B181" s="327"/>
      <c r="C181" s="302" t="s">
        <v>101</v>
      </c>
      <c r="D181" s="302"/>
      <c r="E181" s="302"/>
      <c r="F181" s="325" t="s">
        <v>1029</v>
      </c>
      <c r="G181" s="302"/>
      <c r="H181" s="302" t="s">
        <v>993</v>
      </c>
      <c r="I181" s="302" t="s">
        <v>1031</v>
      </c>
      <c r="J181" s="302">
        <v>10</v>
      </c>
      <c r="K181" s="350"/>
    </row>
    <row r="182" s="1" customFormat="1" ht="15" customHeight="1">
      <c r="B182" s="327"/>
      <c r="C182" s="302" t="s">
        <v>102</v>
      </c>
      <c r="D182" s="302"/>
      <c r="E182" s="302"/>
      <c r="F182" s="325" t="s">
        <v>1029</v>
      </c>
      <c r="G182" s="302"/>
      <c r="H182" s="302" t="s">
        <v>1103</v>
      </c>
      <c r="I182" s="302" t="s">
        <v>1064</v>
      </c>
      <c r="J182" s="302"/>
      <c r="K182" s="350"/>
    </row>
    <row r="183" s="1" customFormat="1" ht="15" customHeight="1">
      <c r="B183" s="327"/>
      <c r="C183" s="302" t="s">
        <v>1104</v>
      </c>
      <c r="D183" s="302"/>
      <c r="E183" s="302"/>
      <c r="F183" s="325" t="s">
        <v>1029</v>
      </c>
      <c r="G183" s="302"/>
      <c r="H183" s="302" t="s">
        <v>1105</v>
      </c>
      <c r="I183" s="302" t="s">
        <v>1064</v>
      </c>
      <c r="J183" s="302"/>
      <c r="K183" s="350"/>
    </row>
    <row r="184" s="1" customFormat="1" ht="15" customHeight="1">
      <c r="B184" s="327"/>
      <c r="C184" s="302" t="s">
        <v>1093</v>
      </c>
      <c r="D184" s="302"/>
      <c r="E184" s="302"/>
      <c r="F184" s="325" t="s">
        <v>1029</v>
      </c>
      <c r="G184" s="302"/>
      <c r="H184" s="302" t="s">
        <v>1106</v>
      </c>
      <c r="I184" s="302" t="s">
        <v>1064</v>
      </c>
      <c r="J184" s="302"/>
      <c r="K184" s="350"/>
    </row>
    <row r="185" s="1" customFormat="1" ht="15" customHeight="1">
      <c r="B185" s="327"/>
      <c r="C185" s="302" t="s">
        <v>104</v>
      </c>
      <c r="D185" s="302"/>
      <c r="E185" s="302"/>
      <c r="F185" s="325" t="s">
        <v>1035</v>
      </c>
      <c r="G185" s="302"/>
      <c r="H185" s="302" t="s">
        <v>1107</v>
      </c>
      <c r="I185" s="302" t="s">
        <v>1031</v>
      </c>
      <c r="J185" s="302">
        <v>50</v>
      </c>
      <c r="K185" s="350"/>
    </row>
    <row r="186" s="1" customFormat="1" ht="15" customHeight="1">
      <c r="B186" s="327"/>
      <c r="C186" s="302" t="s">
        <v>1108</v>
      </c>
      <c r="D186" s="302"/>
      <c r="E186" s="302"/>
      <c r="F186" s="325" t="s">
        <v>1035</v>
      </c>
      <c r="G186" s="302"/>
      <c r="H186" s="302" t="s">
        <v>1109</v>
      </c>
      <c r="I186" s="302" t="s">
        <v>1110</v>
      </c>
      <c r="J186" s="302"/>
      <c r="K186" s="350"/>
    </row>
    <row r="187" s="1" customFormat="1" ht="15" customHeight="1">
      <c r="B187" s="327"/>
      <c r="C187" s="302" t="s">
        <v>1111</v>
      </c>
      <c r="D187" s="302"/>
      <c r="E187" s="302"/>
      <c r="F187" s="325" t="s">
        <v>1035</v>
      </c>
      <c r="G187" s="302"/>
      <c r="H187" s="302" t="s">
        <v>1112</v>
      </c>
      <c r="I187" s="302" t="s">
        <v>1110</v>
      </c>
      <c r="J187" s="302"/>
      <c r="K187" s="350"/>
    </row>
    <row r="188" s="1" customFormat="1" ht="15" customHeight="1">
      <c r="B188" s="327"/>
      <c r="C188" s="302" t="s">
        <v>1113</v>
      </c>
      <c r="D188" s="302"/>
      <c r="E188" s="302"/>
      <c r="F188" s="325" t="s">
        <v>1035</v>
      </c>
      <c r="G188" s="302"/>
      <c r="H188" s="302" t="s">
        <v>1114</v>
      </c>
      <c r="I188" s="302" t="s">
        <v>1110</v>
      </c>
      <c r="J188" s="302"/>
      <c r="K188" s="350"/>
    </row>
    <row r="189" s="1" customFormat="1" ht="15" customHeight="1">
      <c r="B189" s="327"/>
      <c r="C189" s="363" t="s">
        <v>1115</v>
      </c>
      <c r="D189" s="302"/>
      <c r="E189" s="302"/>
      <c r="F189" s="325" t="s">
        <v>1035</v>
      </c>
      <c r="G189" s="302"/>
      <c r="H189" s="302" t="s">
        <v>1116</v>
      </c>
      <c r="I189" s="302" t="s">
        <v>1117</v>
      </c>
      <c r="J189" s="364" t="s">
        <v>1118</v>
      </c>
      <c r="K189" s="350"/>
    </row>
    <row r="190" s="18" customFormat="1" ht="15" customHeight="1">
      <c r="B190" s="365"/>
      <c r="C190" s="366" t="s">
        <v>1119</v>
      </c>
      <c r="D190" s="367"/>
      <c r="E190" s="367"/>
      <c r="F190" s="368" t="s">
        <v>1035</v>
      </c>
      <c r="G190" s="367"/>
      <c r="H190" s="367" t="s">
        <v>1120</v>
      </c>
      <c r="I190" s="367" t="s">
        <v>1117</v>
      </c>
      <c r="J190" s="369" t="s">
        <v>1118</v>
      </c>
      <c r="K190" s="370"/>
    </row>
    <row r="191" s="1" customFormat="1" ht="15" customHeight="1">
      <c r="B191" s="327"/>
      <c r="C191" s="363" t="s">
        <v>44</v>
      </c>
      <c r="D191" s="302"/>
      <c r="E191" s="302"/>
      <c r="F191" s="325" t="s">
        <v>1029</v>
      </c>
      <c r="G191" s="302"/>
      <c r="H191" s="299" t="s">
        <v>1121</v>
      </c>
      <c r="I191" s="302" t="s">
        <v>1122</v>
      </c>
      <c r="J191" s="302"/>
      <c r="K191" s="350"/>
    </row>
    <row r="192" s="1" customFormat="1" ht="15" customHeight="1">
      <c r="B192" s="327"/>
      <c r="C192" s="363" t="s">
        <v>1123</v>
      </c>
      <c r="D192" s="302"/>
      <c r="E192" s="302"/>
      <c r="F192" s="325" t="s">
        <v>1029</v>
      </c>
      <c r="G192" s="302"/>
      <c r="H192" s="302" t="s">
        <v>1124</v>
      </c>
      <c r="I192" s="302" t="s">
        <v>1064</v>
      </c>
      <c r="J192" s="302"/>
      <c r="K192" s="350"/>
    </row>
    <row r="193" s="1" customFormat="1" ht="15" customHeight="1">
      <c r="B193" s="327"/>
      <c r="C193" s="363" t="s">
        <v>1125</v>
      </c>
      <c r="D193" s="302"/>
      <c r="E193" s="302"/>
      <c r="F193" s="325" t="s">
        <v>1029</v>
      </c>
      <c r="G193" s="302"/>
      <c r="H193" s="302" t="s">
        <v>1126</v>
      </c>
      <c r="I193" s="302" t="s">
        <v>1064</v>
      </c>
      <c r="J193" s="302"/>
      <c r="K193" s="350"/>
    </row>
    <row r="194" s="1" customFormat="1" ht="15" customHeight="1">
      <c r="B194" s="327"/>
      <c r="C194" s="363" t="s">
        <v>1127</v>
      </c>
      <c r="D194" s="302"/>
      <c r="E194" s="302"/>
      <c r="F194" s="325" t="s">
        <v>1035</v>
      </c>
      <c r="G194" s="302"/>
      <c r="H194" s="302" t="s">
        <v>1128</v>
      </c>
      <c r="I194" s="302" t="s">
        <v>1064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1129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1130</v>
      </c>
      <c r="D201" s="372"/>
      <c r="E201" s="372"/>
      <c r="F201" s="372" t="s">
        <v>1131</v>
      </c>
      <c r="G201" s="373"/>
      <c r="H201" s="372" t="s">
        <v>1132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1122</v>
      </c>
      <c r="D203" s="302"/>
      <c r="E203" s="302"/>
      <c r="F203" s="325" t="s">
        <v>45</v>
      </c>
      <c r="G203" s="302"/>
      <c r="H203" s="302" t="s">
        <v>1133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46</v>
      </c>
      <c r="G204" s="302"/>
      <c r="H204" s="302" t="s">
        <v>1134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49</v>
      </c>
      <c r="G205" s="302"/>
      <c r="H205" s="302" t="s">
        <v>1135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47</v>
      </c>
      <c r="G206" s="302"/>
      <c r="H206" s="302" t="s">
        <v>1136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48</v>
      </c>
      <c r="G207" s="302"/>
      <c r="H207" s="302" t="s">
        <v>1137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1076</v>
      </c>
      <c r="D209" s="302"/>
      <c r="E209" s="302"/>
      <c r="F209" s="325" t="s">
        <v>81</v>
      </c>
      <c r="G209" s="302"/>
      <c r="H209" s="302" t="s">
        <v>1138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971</v>
      </c>
      <c r="G210" s="302"/>
      <c r="H210" s="302" t="s">
        <v>972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969</v>
      </c>
      <c r="G211" s="302"/>
      <c r="H211" s="302" t="s">
        <v>1139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973</v>
      </c>
      <c r="G212" s="363"/>
      <c r="H212" s="354" t="s">
        <v>974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975</v>
      </c>
      <c r="G213" s="363"/>
      <c r="H213" s="354" t="s">
        <v>1140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1100</v>
      </c>
      <c r="D215" s="302"/>
      <c r="E215" s="302"/>
      <c r="F215" s="325">
        <v>1</v>
      </c>
      <c r="G215" s="363"/>
      <c r="H215" s="354" t="s">
        <v>1141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1142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1143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1144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NBVotavova\Kateřina Votavová</dc:creator>
  <cp:lastModifiedBy>NBVotavova\Kateřina Votavová</cp:lastModifiedBy>
  <dcterms:created xsi:type="dcterms:W3CDTF">2025-06-20T09:55:10Z</dcterms:created>
  <dcterms:modified xsi:type="dcterms:W3CDTF">2025-06-20T09:55:12Z</dcterms:modified>
</cp:coreProperties>
</file>